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75" activeTab="0"/>
  </bookViews>
  <sheets>
    <sheet name="INDICE" sheetId="1" r:id="rId1"/>
    <sheet name="Novedades" sheetId="2" r:id="rId2"/>
    <sheet name="CUADRO 1.1" sheetId="3" r:id="rId3"/>
    <sheet name="CUADRO 1,2" sheetId="4" r:id="rId4"/>
    <sheet name="CUADRO 1,3" sheetId="5" r:id="rId5"/>
    <sheet name="CUADRO 1,4" sheetId="6" r:id="rId6"/>
    <sheet name="CUADRO 1.5" sheetId="7" r:id="rId7"/>
    <sheet name="CUADRO 1.6" sheetId="8" r:id="rId8"/>
    <sheet name="CUADRO 1.6 B" sheetId="9" r:id="rId9"/>
    <sheet name="CUADRO 1,7" sheetId="10" r:id="rId10"/>
    <sheet name="CUADRO 1,8" sheetId="11" r:id="rId11"/>
    <sheet name="CUADRO 1.8 B" sheetId="12" r:id="rId12"/>
    <sheet name="CUADRO 1.8 C" sheetId="13" r:id="rId13"/>
    <sheet name="CUADRO 1,9" sheetId="14" r:id="rId14"/>
    <sheet name="CUADRO 1.9 B" sheetId="15" r:id="rId15"/>
    <sheet name="CUADRO 1.9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A_impresión_IM" localSheetId="2">'CUADRO 1.1'!$A$12:$M$20</definedName>
    <definedName name="_xlnm.Print_Area" localSheetId="2">'CUADRO 1.1'!$A$1:$M$44</definedName>
    <definedName name="_xlnm.Print_Area" localSheetId="16">'CUADRO 1.10'!$A$3:$Q$43</definedName>
    <definedName name="_xlnm.Print_Area" localSheetId="17">'CUADRO 1.11'!$A$3:$Q$40</definedName>
    <definedName name="_xlnm.Print_Area" localSheetId="18">'CUADRO 1.12'!$A$3:$Q$20</definedName>
    <definedName name="_xlnm.Print_Area" localSheetId="19">'CUADRO 1.13'!$A$3:$Q$12</definedName>
    <definedName name="_xlnm.Print_Area" localSheetId="8">'CUADRO 1.6 B'!$A$3:$I$59</definedName>
    <definedName name="_xlnm.Print_Area" localSheetId="11">'CUADRO 1.8 B'!$A$3:$Q$42</definedName>
    <definedName name="_xlnm.Print_Area" localSheetId="12">'CUADRO 1.8 C'!$A$3:$Q$55</definedName>
    <definedName name="_xlnm.Print_Area" localSheetId="14">'CUADRO 1.9 B'!$A$3:$Q$40</definedName>
    <definedName name="_xlnm.Print_Area" localSheetId="15">'CUADRO 1.9C'!$A$3:$Q$61</definedName>
    <definedName name="PAX_NACIONAL" localSheetId="4">'CUADRO 1,3'!$A$5:$H$19</definedName>
    <definedName name="PAX_NACIONAL" localSheetId="5">'CUADRO 1,4'!$A$5:$N$33</definedName>
    <definedName name="PAX_NACIONAL" localSheetId="9">'CUADRO 1,7'!$A$5:$H$37</definedName>
    <definedName name="PAX_NACIONAL" localSheetId="10">'CUADRO 1,8'!$A$5:$H$56</definedName>
    <definedName name="PAX_NACIONAL" localSheetId="13">'CUADRO 1,9'!$A$5:$H$45</definedName>
    <definedName name="PAX_NACIONAL" localSheetId="16">'CUADRO 1.10'!$A$5:$N$42</definedName>
    <definedName name="PAX_NACIONAL" localSheetId="17">'CUADRO 1.11'!$A$5:$N$40</definedName>
    <definedName name="PAX_NACIONAL" localSheetId="18">'CUADRO 1.12'!$A$5:$N$19</definedName>
    <definedName name="PAX_NACIONAL" localSheetId="19">'CUADRO 1.13'!$A$5:$N$12</definedName>
    <definedName name="PAX_NACIONAL" localSheetId="6">'CUADRO 1.5'!$A$5:$N$34</definedName>
    <definedName name="PAX_NACIONAL" localSheetId="7">'CUADRO 1.6'!$A$5:$H$46</definedName>
    <definedName name="PAX_NACIONAL" localSheetId="8">'CUADRO 1.6 B'!$A$5:$H$58</definedName>
    <definedName name="PAX_NACIONAL" localSheetId="11">'CUADRO 1.8 B'!$A$5:$N$39</definedName>
    <definedName name="PAX_NACIONAL" localSheetId="12">'CUADRO 1.8 C'!$A$5:$N$52</definedName>
    <definedName name="PAX_NACIONAL" localSheetId="14">'CUADRO 1.9 B'!$A$5:$N$37</definedName>
    <definedName name="PAX_NACIONAL" localSheetId="15">'CUADRO 1.9C'!$A$5:$N$58</definedName>
    <definedName name="PAX_NACIONAL">'CUADRO 1,2'!$A$5:$H$13</definedName>
    <definedName name="_xlnm.Print_Titles" localSheetId="2">'CUADRO 1.1'!$4:$11</definedName>
    <definedName name="Títulos_a_imprimir_IM" localSheetId="2">'CUADRO 1.1'!$4:$11</definedName>
  </definedNames>
  <calcPr fullCalcOnLoad="1"/>
</workbook>
</file>

<file path=xl/sharedStrings.xml><?xml version="1.0" encoding="utf-8"?>
<sst xmlns="http://schemas.openxmlformats.org/spreadsheetml/2006/main" count="1035" uniqueCount="363">
  <si>
    <t>Fuente: Empresas Aéreas Archivo Origen-Destino</t>
  </si>
  <si>
    <t>Información provisional. Carga y Correo en Toneladas</t>
  </si>
  <si>
    <t>Ene - Oct 2010 / Ene - Oct 2009</t>
  </si>
  <si>
    <t>Variación Acumulada %</t>
  </si>
  <si>
    <t>Oct 2010 - Oct 2009</t>
  </si>
  <si>
    <t>Variación Mensual %</t>
  </si>
  <si>
    <t>Ene- Oct 2010</t>
  </si>
  <si>
    <t>Ene- Oct 2009</t>
  </si>
  <si>
    <t>Información acumulada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</si>
  <si>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</si>
  <si>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</si>
  <si>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</si>
  <si>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</si>
  <si>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</si>
  <si>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</si>
  <si>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</si>
  <si>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Marzo</t>
  </si>
  <si>
    <t>Febrero</t>
  </si>
  <si>
    <t>Enero</t>
  </si>
  <si>
    <t>Diciembre</t>
  </si>
  <si>
    <t>Noviembre</t>
  </si>
  <si>
    <t>Total</t>
  </si>
  <si>
    <t>Llegada</t>
  </si>
  <si>
    <t>Salida</t>
  </si>
  <si>
    <t>Llegados</t>
  </si>
  <si>
    <t>Salidos</t>
  </si>
  <si>
    <t xml:space="preserve"> </t>
  </si>
  <si>
    <t>Carga + Correo</t>
  </si>
  <si>
    <t>Pasajeros</t>
  </si>
  <si>
    <t>Correo</t>
  </si>
  <si>
    <t>Carga</t>
  </si>
  <si>
    <t>PERIODO</t>
  </si>
  <si>
    <t>TOTAL</t>
  </si>
  <si>
    <t>I N T E R N A C I O N A L</t>
  </si>
  <si>
    <t xml:space="preserve">   N A C I O N A L</t>
  </si>
  <si>
    <t>Cuadro 1.1 Comportamiento del transporte aéreo regular - Pasajeros y carga</t>
  </si>
  <si>
    <t>Ir al Indice</t>
  </si>
  <si>
    <t xml:space="preserve">Información provisional. </t>
  </si>
  <si>
    <t>SAM</t>
  </si>
  <si>
    <t>Aer. Antioquia</t>
  </si>
  <si>
    <t>Easy Fly</t>
  </si>
  <si>
    <t>Satena</t>
  </si>
  <si>
    <t>Aerorepublica</t>
  </si>
  <si>
    <t>Aires</t>
  </si>
  <si>
    <t>Avianca</t>
  </si>
  <si>
    <t>% Var.</t>
  </si>
  <si>
    <t>Ene - Oct 2009</t>
  </si>
  <si>
    <t>% PART</t>
  </si>
  <si>
    <t>Ene - Oct 2010</t>
  </si>
  <si>
    <t>Octubre 2009</t>
  </si>
  <si>
    <t>Octubre 2010</t>
  </si>
  <si>
    <t>Comparativo acumulado</t>
  </si>
  <si>
    <t>Comparativo mensual</t>
  </si>
  <si>
    <t>EMPRESA</t>
  </si>
  <si>
    <t>Cuadro 1.2 Pasajeros nacionales por empresa</t>
  </si>
  <si>
    <t>Fuente: Empresas Aéreas</t>
  </si>
  <si>
    <t>Información provisional. Carga en toneladas</t>
  </si>
  <si>
    <t>Otras</t>
  </si>
  <si>
    <t>Air Colombia</t>
  </si>
  <si>
    <t>Tampa</t>
  </si>
  <si>
    <t>Sadelca</t>
  </si>
  <si>
    <t>Selva</t>
  </si>
  <si>
    <t>LAS</t>
  </si>
  <si>
    <t>CV Cargo</t>
  </si>
  <si>
    <t>Aerosucre</t>
  </si>
  <si>
    <t>Cuadro 1.3 Carga nacional por empresa</t>
  </si>
  <si>
    <t>Lufthansa</t>
  </si>
  <si>
    <t>Dutch Antilles</t>
  </si>
  <si>
    <t>Cubana</t>
  </si>
  <si>
    <t>Tame</t>
  </si>
  <si>
    <t>Air Canada</t>
  </si>
  <si>
    <t>VRG Lineas Aereas</t>
  </si>
  <si>
    <t>Aeromexico</t>
  </si>
  <si>
    <t>Aerol. Argentinas</t>
  </si>
  <si>
    <t>Jetblue</t>
  </si>
  <si>
    <t>Delta</t>
  </si>
  <si>
    <t>Lacsa</t>
  </si>
  <si>
    <t>Lan Chile</t>
  </si>
  <si>
    <t>Air France</t>
  </si>
  <si>
    <t>Lan Peru</t>
  </si>
  <si>
    <t>Continental</t>
  </si>
  <si>
    <t>Taca</t>
  </si>
  <si>
    <t>Iberia</t>
  </si>
  <si>
    <t>Aerogal</t>
  </si>
  <si>
    <t>Spirit Airlines</t>
  </si>
  <si>
    <t>Copa</t>
  </si>
  <si>
    <t>American</t>
  </si>
  <si>
    <t xml:space="preserve">Octubre 2009 </t>
  </si>
  <si>
    <t>Aerolínea</t>
  </si>
  <si>
    <t>Cuadro 1.4 Pasajeros internacionales por empresa</t>
  </si>
  <si>
    <t>Cargolux</t>
  </si>
  <si>
    <t>Fedex</t>
  </si>
  <si>
    <t>Florida West</t>
  </si>
  <si>
    <t>Mas Air</t>
  </si>
  <si>
    <t>Absa</t>
  </si>
  <si>
    <t>Ups</t>
  </si>
  <si>
    <t>Martinair</t>
  </si>
  <si>
    <t>Linea A. Carguera de Col</t>
  </si>
  <si>
    <t>Centurion</t>
  </si>
  <si>
    <t>Ene - oct 2010</t>
  </si>
  <si>
    <t>Cuadro 1.5 Carga internacional por empresa</t>
  </si>
  <si>
    <t>Información provisional . Fuente: Empresas Aéreas Archivo Origen-Destino</t>
  </si>
  <si>
    <t>OTRAS</t>
  </si>
  <si>
    <t>ADZ-PVA-ADZ</t>
  </si>
  <si>
    <t>BOG-VVC-BOG</t>
  </si>
  <si>
    <t>CAQ-EOH-CAQ</t>
  </si>
  <si>
    <t>CLO-PSO-CLO</t>
  </si>
  <si>
    <t>BOG-FLA-BOG</t>
  </si>
  <si>
    <t>BOG-PPN-BOG</t>
  </si>
  <si>
    <t>MDE-SMR-MDE</t>
  </si>
  <si>
    <t>EOH-PEI-EOH</t>
  </si>
  <si>
    <t>CUC-BGA-CUC</t>
  </si>
  <si>
    <t>BOG-AUC-BOG</t>
  </si>
  <si>
    <t>ADZ-MDE-ADZ</t>
  </si>
  <si>
    <t>CLO-BAQ-CLO</t>
  </si>
  <si>
    <t>BOG-IBE-BOG</t>
  </si>
  <si>
    <t>ADZ-CLO-ADZ</t>
  </si>
  <si>
    <t>EOH-MTR-EOH</t>
  </si>
  <si>
    <t>BAQ-MDE-BAQ</t>
  </si>
  <si>
    <t>BOG-LET-BOG</t>
  </si>
  <si>
    <t>BOG-PSO-BOG</t>
  </si>
  <si>
    <t>CLO-CTG-CLO</t>
  </si>
  <si>
    <t>EOH-UIB-EOH</t>
  </si>
  <si>
    <t>BOG-MZL-BOG</t>
  </si>
  <si>
    <t>APO-EOH-APO</t>
  </si>
  <si>
    <t>BOG-EOH-BOG</t>
  </si>
  <si>
    <t>BOG-AXM-BOG</t>
  </si>
  <si>
    <t>CTG-MDE-CTG</t>
  </si>
  <si>
    <t>BOG-NVA-BOG</t>
  </si>
  <si>
    <t>BOG-EYP-BOG</t>
  </si>
  <si>
    <t>CLO-MDE-CLO</t>
  </si>
  <si>
    <t>BOG-VUP-BOG</t>
  </si>
  <si>
    <t>BOG-ADZ-BOG</t>
  </si>
  <si>
    <t>BOG-MTR-BOG</t>
  </si>
  <si>
    <t>BOG-PEI-BOG</t>
  </si>
  <si>
    <t>BOG-CUC-BOG</t>
  </si>
  <si>
    <t>BOG-SMR-BOG</t>
  </si>
  <si>
    <t>BOG-BGA-BOG</t>
  </si>
  <si>
    <t>BOG-BAQ-BOG</t>
  </si>
  <si>
    <t>BOG-CTG-BOG</t>
  </si>
  <si>
    <t>BOG-CLO-BOG</t>
  </si>
  <si>
    <t>BOG-MDE-BOG</t>
  </si>
  <si>
    <t xml:space="preserve">TOTAL </t>
  </si>
  <si>
    <t>RUTA</t>
  </si>
  <si>
    <t>Cuadro 1.6 Pasajeros nacionales por principales rutas</t>
  </si>
  <si>
    <t>OTRAS RUTAS</t>
  </si>
  <si>
    <t>RUTA - EMPRESA</t>
  </si>
  <si>
    <t>Cuadro 1.6B Pasajeros nacionales - Rutas troncales por empresa</t>
  </si>
  <si>
    <t>Carga en toneladas.</t>
  </si>
  <si>
    <t>Información provisional. Fuente: Empresas Aéreas. *: Variación superior al 500%.</t>
  </si>
  <si>
    <t>BOG-MVP-BOG</t>
  </si>
  <si>
    <t>Cuadro 1.7 Carga nacional por principales rutas</t>
  </si>
  <si>
    <t>Información provisional. *: Variación superior a 500%. Fuente: Empresas Aéreas archivo Origen-Destino</t>
  </si>
  <si>
    <t>OTROS MERCADOS</t>
  </si>
  <si>
    <t>CLO-AUA-CLO</t>
  </si>
  <si>
    <t>MDE-AUA-MDE</t>
  </si>
  <si>
    <t>BOG-CUR-BOG</t>
  </si>
  <si>
    <t>BOG-HAV-BOG</t>
  </si>
  <si>
    <t>BOG-AUA-BOG</t>
  </si>
  <si>
    <t>ISLAS CARIBE</t>
  </si>
  <si>
    <t>BOG-SDQ-BOG</t>
  </si>
  <si>
    <t>BAQ-PTY-BAQ</t>
  </si>
  <si>
    <t>BOG-SJO-BOG</t>
  </si>
  <si>
    <t>CLO-PTY-CLO</t>
  </si>
  <si>
    <t>MDE-PTY-MDE</t>
  </si>
  <si>
    <t>BOG-MEX-BOG</t>
  </si>
  <si>
    <t>BOG-PTY-BOG</t>
  </si>
  <si>
    <t>CENTRO AMERICA</t>
  </si>
  <si>
    <t>CTG-MAD-CTG</t>
  </si>
  <si>
    <t>BOG-BCN-BOG</t>
  </si>
  <si>
    <t>MDE-MAD-MDE</t>
  </si>
  <si>
    <t>CLO-MAD-CLO</t>
  </si>
  <si>
    <t>BOG-CDG-BOG</t>
  </si>
  <si>
    <t>BOG-MAD-BOG</t>
  </si>
  <si>
    <t>EUROPA</t>
  </si>
  <si>
    <t>CLO-UIO-CLO</t>
  </si>
  <si>
    <t>MDE-CCS-MDE</t>
  </si>
  <si>
    <t>MDE-LIM-MDE</t>
  </si>
  <si>
    <t>MDE-UIO-MDE</t>
  </si>
  <si>
    <t>BOG-GYE-BOG</t>
  </si>
  <si>
    <t>BOG-SCL-BOG</t>
  </si>
  <si>
    <t>BOG-SAO-BOG</t>
  </si>
  <si>
    <t>BOG-BUE-BOG</t>
  </si>
  <si>
    <t>BOG-CCS-BOG</t>
  </si>
  <si>
    <t>BOG-UIO-BOG</t>
  </si>
  <si>
    <t>BOG-LIM-BOG</t>
  </si>
  <si>
    <t>SURAMERICA</t>
  </si>
  <si>
    <t>CTG-FLL-CTG</t>
  </si>
  <si>
    <t>BOG-YYZ-BOG</t>
  </si>
  <si>
    <t>BOG-ATL-BOG</t>
  </si>
  <si>
    <t>BAQ-MIA-BAQ</t>
  </si>
  <si>
    <t>BOG-ORL-BOG</t>
  </si>
  <si>
    <t>BOG-IAH-BOG</t>
  </si>
  <si>
    <t>CLO-MIA-CLO</t>
  </si>
  <si>
    <t>MDE-MIA-MDE</t>
  </si>
  <si>
    <t>BOG-NYC-BOG</t>
  </si>
  <si>
    <t>BOG-FLL-BOG</t>
  </si>
  <si>
    <t>BOG-MIA-BOG</t>
  </si>
  <si>
    <t>NORTE AMÉRICA</t>
  </si>
  <si>
    <t>MERCADO - RUTA</t>
  </si>
  <si>
    <t>Cuadro 1.8 Pasajeros internacionales por principales rutas</t>
  </si>
  <si>
    <t xml:space="preserve">Información provisional. *: Variación superior a 500%   </t>
  </si>
  <si>
    <t>OTROS</t>
  </si>
  <si>
    <t>TRINIDAD Y TOBAGO</t>
  </si>
  <si>
    <t>CUBA</t>
  </si>
  <si>
    <t>ANTILLAS HOLANDESAS</t>
  </si>
  <si>
    <t>HONDURAS</t>
  </si>
  <si>
    <t>GUATEMALA</t>
  </si>
  <si>
    <t>REPUBLICA DOMINICANA</t>
  </si>
  <si>
    <t>EL SALVADOR</t>
  </si>
  <si>
    <t>COSTA RICA</t>
  </si>
  <si>
    <t>MEXICO</t>
  </si>
  <si>
    <t>PANAMA</t>
  </si>
  <si>
    <t>CENTRO AMÉRICA</t>
  </si>
  <si>
    <t>INGLATERRA</t>
  </si>
  <si>
    <t>ALEMANIA</t>
  </si>
  <si>
    <t>FRANCIA</t>
  </si>
  <si>
    <t>ESPAÑA</t>
  </si>
  <si>
    <t>CHILE</t>
  </si>
  <si>
    <t>BRASIL</t>
  </si>
  <si>
    <t>ARGENTINA</t>
  </si>
  <si>
    <t>VENEZUELA</t>
  </si>
  <si>
    <t>PERU</t>
  </si>
  <si>
    <t>ECUADOR</t>
  </si>
  <si>
    <t>PUERTO RICO</t>
  </si>
  <si>
    <t>CANADA</t>
  </si>
  <si>
    <t>ESTADOS UNIDOS</t>
  </si>
  <si>
    <t>NORTEAMÉRICA</t>
  </si>
  <si>
    <t>Enero - Octubre 2009</t>
  </si>
  <si>
    <t>Enero - Octubre 2010</t>
  </si>
  <si>
    <t>Continente - País</t>
  </si>
  <si>
    <t>Cuadro 1.8B Pasajeros Internacionales por Continente y País</t>
  </si>
  <si>
    <t>Continente - Empresa</t>
  </si>
  <si>
    <t>Cuadro 1.8C Pasajeros Internacionales por Continente y Empresa</t>
  </si>
  <si>
    <t>Fuente: Empresas Aéreas archivo Origen-Destino.</t>
  </si>
  <si>
    <t>Información provisional. Carga en toneladas. *: Variación superior a 500%.</t>
  </si>
  <si>
    <t>BOG-LUX-BOG</t>
  </si>
  <si>
    <t>BOG-AMS-BOG</t>
  </si>
  <si>
    <t>BOG-CPQ-BOG</t>
  </si>
  <si>
    <t>Cuadro 1.9 Carga internacional por principales rutas</t>
  </si>
  <si>
    <t>Información Provisional. *: Variación superior a 500%. Fuente: Empresas Aéreas. Carga en toneladas.</t>
  </si>
  <si>
    <t>BARBADOS</t>
  </si>
  <si>
    <t>LUXEMBURGO</t>
  </si>
  <si>
    <t>HOLANDA</t>
  </si>
  <si>
    <t>Cuadro 1.9B Carga Internacional por Continente y País</t>
  </si>
  <si>
    <t>Cuadro 1.9C Carga Internacional por Continente y Empresa</t>
  </si>
  <si>
    <t>No se incluyen pasajeros en tránsito ni pasajeros en conexión.</t>
  </si>
  <si>
    <t>Información provisional. Fuente: Empresas Aéreas Archivo Origen-Destino.</t>
  </si>
  <si>
    <t>PROVIDENCIA</t>
  </si>
  <si>
    <t>BAHIA SOLANO</t>
  </si>
  <si>
    <t>CAUCASIA</t>
  </si>
  <si>
    <t>PUERTO ASIS</t>
  </si>
  <si>
    <t>TUMACO</t>
  </si>
  <si>
    <t>RIOHACHA</t>
  </si>
  <si>
    <t>VILLAVICENCIO</t>
  </si>
  <si>
    <t>FLORENCIA</t>
  </si>
  <si>
    <t>COROZAL</t>
  </si>
  <si>
    <t>POPAYAN</t>
  </si>
  <si>
    <t>ARAUCA - MUNICIPIO</t>
  </si>
  <si>
    <t>IBAGUE</t>
  </si>
  <si>
    <t>BARRANCABERMEJA</t>
  </si>
  <si>
    <t>LETICIA</t>
  </si>
  <si>
    <t>CAREPA</t>
  </si>
  <si>
    <t>PASTO</t>
  </si>
  <si>
    <t>MANIZALES</t>
  </si>
  <si>
    <t>ARMENIA</t>
  </si>
  <si>
    <t>EL YOPAL</t>
  </si>
  <si>
    <t>QUIBDO</t>
  </si>
  <si>
    <t>NEIVA</t>
  </si>
  <si>
    <t>VALLEDUPAR</t>
  </si>
  <si>
    <t>MONTERIA</t>
  </si>
  <si>
    <t>PEREIRA</t>
  </si>
  <si>
    <t>SAN ANDRES - ISLA</t>
  </si>
  <si>
    <t>CUCUTA</t>
  </si>
  <si>
    <t>SANTA MARTA</t>
  </si>
  <si>
    <t>MEDELLIN</t>
  </si>
  <si>
    <t>BUCARAMANGA</t>
  </si>
  <si>
    <t>BARRANQUILLA</t>
  </si>
  <si>
    <t>CARTAGENA</t>
  </si>
  <si>
    <t>CALI</t>
  </si>
  <si>
    <t>RIONEGRO - ANTIOQUIA</t>
  </si>
  <si>
    <t>BOGOTA</t>
  </si>
  <si>
    <t>AEROPUERTO</t>
  </si>
  <si>
    <t>Cuadro 1.10 Pasajeros Nacionales por Aeropuerto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</si>
  <si>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</si>
  <si>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</si>
  <si>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CARURU</t>
  </si>
  <si>
    <t>GUAINIA (BARRANCO MINAS)</t>
  </si>
  <si>
    <t>CALOTO</t>
  </si>
  <si>
    <t>MIRAFLORES - GUAVIARE</t>
  </si>
  <si>
    <t>SOLANO</t>
  </si>
  <si>
    <t>LA URIBE</t>
  </si>
  <si>
    <t>LA MACARENA</t>
  </si>
  <si>
    <t>PUERTO INIRIDA</t>
  </si>
  <si>
    <t>MELGAR</t>
  </si>
  <si>
    <t>SAN JOSE DEL GUAVIARE</t>
  </si>
  <si>
    <t>MITU</t>
  </si>
  <si>
    <t>PUERTO CARRENO</t>
  </si>
  <si>
    <t>Cuadro 1.11 Carga Nacional por Aeropuerto</t>
  </si>
  <si>
    <t>Cuadro 1.12 Pasajeros Internacionales por Aeropuerto</t>
  </si>
  <si>
    <t>Nota: No incluye la carga en tránsito.</t>
  </si>
  <si>
    <t>Información provisional. Fuente: Empresas Aéreas Archivo Origen-Destino. Carga en toneladas.</t>
  </si>
  <si>
    <t>Cuadro 1.13 Carga Internacional por Aeropuerto</t>
  </si>
  <si>
    <t>Aeronáutica Civil de Colombia</t>
  </si>
  <si>
    <t>Oficina de Transporte Aéreo</t>
  </si>
  <si>
    <t>Grupo de Estudios Sectoriales</t>
  </si>
  <si>
    <t>Operación regular</t>
  </si>
  <si>
    <t xml:space="preserve">Indice </t>
  </si>
  <si>
    <t>Novedades</t>
  </si>
  <si>
    <t>Novedades importantes para la interpretación de la información.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</si>
  <si>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</si>
  <si>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</si>
  <si>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</si>
  <si>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</si>
  <si>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</si>
  <si>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</si>
  <si>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</si>
  <si>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</si>
  <si>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</si>
  <si>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</si>
  <si>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</si>
  <si>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</si>
  <si>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</si>
  <si>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</si>
  <si>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</si>
  <si>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</si>
  <si>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</si>
  <si>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</si>
  <si>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</si>
  <si>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</si>
  <si>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</si>
  <si>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</si>
  <si>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</si>
  <si>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</si>
  <si>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</si>
  <si>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</si>
  <si>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</si>
  <si>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</si>
  <si>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</si>
  <si>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</si>
  <si>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</si>
  <si>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</si>
  <si>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</si>
  <si>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</si>
  <si>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</si>
  <si>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</si>
  <si>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</si>
  <si>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</si>
  <si>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</si>
  <si>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</si>
  <si>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Octubre 2010</t>
  </si>
  <si>
    <t>Fuente: Empresas Aéreas Archivo Origen-Destino.  *: Variación superior al 500%.   **: Antes Aerorepublica</t>
  </si>
  <si>
    <r>
      <t>Copa Airlines Colombia</t>
    </r>
    <r>
      <rPr>
        <vertAlign val="superscript"/>
        <sz val="10"/>
        <rFont val="Century Gothic"/>
        <family val="2"/>
      </rPr>
      <t>**</t>
    </r>
  </si>
  <si>
    <t>Fuente: Empresas Aéreas.   **:  Antes Aerorepublica</t>
  </si>
  <si>
    <t>Copa Airlines Colombia**</t>
  </si>
  <si>
    <t>Información provisional. *: Variación superior a 500%.  **: Antes Aerorepublica.</t>
  </si>
  <si>
    <t>Información provisional. *: Variación superior a 500%.   **: Antes Aerorepublica.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</si>
  <si>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  **: Antes Aerorepublica.</t>
    </r>
  </si>
  <si>
    <t>Información provisional. *: Variación superior a 500%     **: Antes Aerorepublica.</t>
  </si>
  <si>
    <t>Información Provisional. *: Variación superior a 500%. Fuente: Empresas Aéreas. Carga en toneladas.   **: Antes Aerorepublica.</t>
  </si>
  <si>
    <t>Novedades.:</t>
  </si>
  <si>
    <t>boletín en los cuadros estadísticos se verá reflejado dicho cambio.</t>
  </si>
  <si>
    <t>A partir del 6 de octubre de 2010, esta aerolínea utilizará comercialmente la marca "Copa Airlines Colombia", por lo tanto a partir de este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</si>
</sst>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13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0"/>
      <color indexed="19"/>
      <name val="Century Gothic"/>
      <family val="2"/>
    </font>
    <font>
      <b/>
      <sz val="11"/>
      <color indexed="36"/>
      <name val="Century Gothic"/>
      <family val="2"/>
    </font>
    <font>
      <b/>
      <sz val="10"/>
      <color indexed="36"/>
      <name val="Century Gothic"/>
      <family val="2"/>
    </font>
    <font>
      <b/>
      <sz val="12"/>
      <color indexed="36"/>
      <name val="Century Gothic"/>
      <family val="2"/>
    </font>
    <font>
      <sz val="12"/>
      <name val="Century Gothic"/>
      <family val="2"/>
    </font>
    <font>
      <b/>
      <sz val="10"/>
      <color indexed="49"/>
      <name val="Century Gothic"/>
      <family val="2"/>
    </font>
    <font>
      <b/>
      <sz val="10"/>
      <color indexed="56"/>
      <name val="Century Gothic"/>
      <family val="2"/>
    </font>
    <font>
      <sz val="10"/>
      <color indexed="12"/>
      <name val="Century Gothic"/>
      <family val="2"/>
    </font>
    <font>
      <sz val="12"/>
      <name val="Courier"/>
      <family val="3"/>
    </font>
    <font>
      <b/>
      <sz val="12"/>
      <color indexed="36"/>
      <name val="Courier"/>
      <family val="3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sz val="9"/>
      <name val="Century Gothic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5"/>
      <name val="Century Gothic"/>
      <family val="2"/>
    </font>
    <font>
      <sz val="10"/>
      <name val="Arial"/>
      <family val="0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sz val="10"/>
      <name val="Arial Unicode MS"/>
      <family val="2"/>
    </font>
    <font>
      <b/>
      <sz val="13"/>
      <color indexed="12"/>
      <name val="Century Gothic"/>
      <family val="2"/>
    </font>
    <font>
      <sz val="12"/>
      <color indexed="12"/>
      <name val="Century Gothic"/>
      <family val="2"/>
    </font>
    <font>
      <b/>
      <u val="single"/>
      <sz val="15"/>
      <color indexed="48"/>
      <name val="Arial"/>
      <family val="2"/>
    </font>
    <font>
      <sz val="13"/>
      <color indexed="12"/>
      <name val="Century Gothic"/>
      <family val="2"/>
    </font>
    <font>
      <sz val="11"/>
      <color indexed="12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1.5"/>
      <color indexed="20"/>
      <name val="Arial"/>
      <family val="2"/>
    </font>
    <font>
      <vertAlign val="superscript"/>
      <sz val="10"/>
      <name val="Century Gothic"/>
      <family val="2"/>
    </font>
    <font>
      <b/>
      <sz val="18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24"/>
      <color indexed="56"/>
      <name val="Arial"/>
      <family val="2"/>
    </font>
    <font>
      <b/>
      <sz val="19"/>
      <color indexed="56"/>
      <name val="Arial"/>
      <family val="2"/>
    </font>
    <font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17"/>
      <color indexed="56"/>
      <name val="Century Gothic"/>
      <family val="2"/>
    </font>
    <font>
      <sz val="11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20"/>
      <color indexed="16"/>
      <name val="Century Gothic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.5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2" tint="-0.4999699890613556"/>
      <name val="Century Gothic"/>
      <family val="2"/>
    </font>
    <font>
      <b/>
      <sz val="12"/>
      <color theme="7" tint="-0.24997000396251678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b/>
      <sz val="10"/>
      <color theme="7" tint="-0.24997000396251678"/>
      <name val="Century Gothic"/>
      <family val="2"/>
    </font>
    <font>
      <b/>
      <sz val="12"/>
      <color theme="7" tint="-0.24997000396251678"/>
      <name val="Courier"/>
      <family val="3"/>
    </font>
    <font>
      <b/>
      <sz val="11"/>
      <color theme="7" tint="-0.24997000396251678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u val="single"/>
      <sz val="20"/>
      <color rgb="FF002060"/>
      <name val="Arial"/>
      <family val="2"/>
    </font>
    <font>
      <b/>
      <sz val="20"/>
      <color rgb="FF002060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7"/>
      <color rgb="FF002060"/>
      <name val="Century Gothic"/>
      <family val="2"/>
    </font>
    <font>
      <sz val="11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20"/>
      <color theme="5" tint="-0.4999699890613556"/>
      <name val="Century Gothic"/>
      <family val="2"/>
    </font>
    <font>
      <b/>
      <sz val="24"/>
      <color rgb="FF002060"/>
      <name val="Arial"/>
      <family val="2"/>
    </font>
    <font>
      <b/>
      <sz val="19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medium"/>
      <right style="medium"/>
      <top style="thick"/>
      <bottom style="double"/>
    </border>
    <border>
      <left style="thick"/>
      <right>
        <color indexed="63"/>
      </right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thin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ck"/>
      <right style="medium"/>
      <top style="thin"/>
      <bottom style="thin"/>
    </border>
    <border>
      <left style="thin"/>
      <right style="thick"/>
      <top style="medium"/>
      <bottom style="medium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double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5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6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95" fillId="0" borderId="8" applyNumberFormat="0" applyFill="0" applyAlignment="0" applyProtection="0"/>
    <xf numFmtId="0" fontId="106" fillId="0" borderId="9" applyNumberFormat="0" applyFill="0" applyAlignment="0" applyProtection="0"/>
  </cellStyleXfs>
  <cellXfs count="806">
    <xf numFmtId="0" fontId="0" fillId="0" borderId="0" xfId="0" applyAlignment="1">
      <alignment/>
    </xf>
    <xf numFmtId="37" fontId="19" fillId="0" borderId="0" xfId="58" applyFont="1">
      <alignment/>
      <protection/>
    </xf>
    <xf numFmtId="4" fontId="19" fillId="0" borderId="0" xfId="58" applyNumberFormat="1" applyFont="1">
      <alignment/>
      <protection/>
    </xf>
    <xf numFmtId="37" fontId="19" fillId="0" borderId="0" xfId="58" applyFont="1" applyFill="1">
      <alignment/>
      <protection/>
    </xf>
    <xf numFmtId="2" fontId="19" fillId="0" borderId="0" xfId="58" applyNumberFormat="1" applyFont="1" applyFill="1">
      <alignment/>
      <protection/>
    </xf>
    <xf numFmtId="37" fontId="19" fillId="33" borderId="0" xfId="58" applyFont="1" applyFill="1">
      <alignment/>
      <protection/>
    </xf>
    <xf numFmtId="0" fontId="19" fillId="33" borderId="0" xfId="60" applyNumberFormat="1" applyFont="1" applyFill="1" applyBorder="1">
      <alignment/>
      <protection/>
    </xf>
    <xf numFmtId="39" fontId="20" fillId="0" borderId="0" xfId="58" applyNumberFormat="1" applyFont="1" applyBorder="1" applyProtection="1">
      <alignment/>
      <protection/>
    </xf>
    <xf numFmtId="39" fontId="20" fillId="0" borderId="0" xfId="58" applyNumberFormat="1" applyFont="1" applyFill="1" applyBorder="1" applyProtection="1">
      <alignment/>
      <protection/>
    </xf>
    <xf numFmtId="39" fontId="20" fillId="33" borderId="0" xfId="58" applyNumberFormat="1" applyFont="1" applyFill="1" applyBorder="1" applyProtection="1">
      <alignment/>
      <protection/>
    </xf>
    <xf numFmtId="37" fontId="20" fillId="33" borderId="0" xfId="58" applyFont="1" applyFill="1" applyBorder="1">
      <alignment/>
      <protection/>
    </xf>
    <xf numFmtId="2" fontId="21" fillId="34" borderId="10" xfId="58" applyNumberFormat="1" applyFont="1" applyFill="1" applyBorder="1" applyAlignment="1" applyProtection="1">
      <alignment horizontal="center"/>
      <protection/>
    </xf>
    <xf numFmtId="2" fontId="21" fillId="34" borderId="11" xfId="58" applyNumberFormat="1" applyFont="1" applyFill="1" applyBorder="1" applyAlignment="1" applyProtection="1">
      <alignment horizontal="right" indent="1"/>
      <protection/>
    </xf>
    <xf numFmtId="2" fontId="21" fillId="0" borderId="12" xfId="58" applyNumberFormat="1" applyFont="1" applyBorder="1" applyAlignment="1" applyProtection="1">
      <alignment horizontal="center"/>
      <protection/>
    </xf>
    <xf numFmtId="2" fontId="21" fillId="0" borderId="13" xfId="58" applyNumberFormat="1" applyFont="1" applyBorder="1" applyAlignment="1" applyProtection="1">
      <alignment horizontal="center"/>
      <protection/>
    </xf>
    <xf numFmtId="2" fontId="21" fillId="0" borderId="14" xfId="58" applyNumberFormat="1" applyFont="1" applyFill="1" applyBorder="1" applyAlignment="1" applyProtection="1">
      <alignment horizontal="center"/>
      <protection/>
    </xf>
    <xf numFmtId="2" fontId="21" fillId="0" borderId="15" xfId="58" applyNumberFormat="1" applyFont="1" applyFill="1" applyBorder="1" applyAlignment="1" applyProtection="1">
      <alignment horizontal="center"/>
      <protection/>
    </xf>
    <xf numFmtId="2" fontId="21" fillId="0" borderId="16" xfId="58" applyNumberFormat="1" applyFont="1" applyFill="1" applyBorder="1" applyAlignment="1" applyProtection="1">
      <alignment horizontal="center"/>
      <protection/>
    </xf>
    <xf numFmtId="2" fontId="21" fillId="0" borderId="12" xfId="58" applyNumberFormat="1" applyFont="1" applyFill="1" applyBorder="1" applyAlignment="1" applyProtection="1">
      <alignment horizontal="center"/>
      <protection/>
    </xf>
    <xf numFmtId="2" fontId="21" fillId="0" borderId="15" xfId="58" applyNumberFormat="1" applyFont="1" applyFill="1" applyBorder="1" applyAlignment="1" applyProtection="1">
      <alignment horizontal="right" indent="1"/>
      <protection/>
    </xf>
    <xf numFmtId="2" fontId="21" fillId="0" borderId="16" xfId="58" applyNumberFormat="1" applyFont="1" applyFill="1" applyBorder="1" applyAlignment="1" applyProtection="1">
      <alignment horizontal="right" indent="1"/>
      <protection/>
    </xf>
    <xf numFmtId="2" fontId="21" fillId="0" borderId="17" xfId="58" applyNumberFormat="1" applyFont="1" applyFill="1" applyBorder="1" applyAlignment="1" applyProtection="1">
      <alignment horizontal="center"/>
      <protection/>
    </xf>
    <xf numFmtId="37" fontId="20" fillId="0" borderId="12" xfId="58" applyFont="1" applyFill="1" applyBorder="1" applyAlignment="1" applyProtection="1">
      <alignment horizontal="left"/>
      <protection/>
    </xf>
    <xf numFmtId="37" fontId="22" fillId="0" borderId="16" xfId="58" applyFont="1" applyFill="1" applyBorder="1" applyAlignment="1" applyProtection="1">
      <alignment horizontal="left"/>
      <protection/>
    </xf>
    <xf numFmtId="2" fontId="21" fillId="34" borderId="18" xfId="58" applyNumberFormat="1" applyFont="1" applyFill="1" applyBorder="1">
      <alignment/>
      <protection/>
    </xf>
    <xf numFmtId="2" fontId="21" fillId="34" borderId="19" xfId="58" applyNumberFormat="1" applyFont="1" applyFill="1" applyBorder="1">
      <alignment/>
      <protection/>
    </xf>
    <xf numFmtId="37" fontId="21" fillId="0" borderId="0" xfId="58" applyFont="1" applyBorder="1">
      <alignment/>
      <protection/>
    </xf>
    <xf numFmtId="2" fontId="21" fillId="0" borderId="20" xfId="58" applyNumberFormat="1" applyFont="1" applyBorder="1" applyAlignment="1" applyProtection="1">
      <alignment horizontal="right" indent="1"/>
      <protection/>
    </xf>
    <xf numFmtId="2" fontId="21" fillId="0" borderId="21" xfId="58" applyNumberFormat="1" applyFont="1" applyFill="1" applyBorder="1" applyAlignment="1" applyProtection="1">
      <alignment horizontal="right" indent="1"/>
      <protection/>
    </xf>
    <xf numFmtId="2" fontId="21" fillId="0" borderId="22" xfId="58" applyNumberFormat="1" applyFont="1" applyFill="1" applyBorder="1" applyAlignment="1" applyProtection="1">
      <alignment horizontal="right" indent="1"/>
      <protection/>
    </xf>
    <xf numFmtId="2" fontId="21" fillId="0" borderId="23" xfId="58" applyNumberFormat="1" applyFont="1" applyFill="1" applyBorder="1" applyAlignment="1" applyProtection="1">
      <alignment horizontal="right" indent="1"/>
      <protection/>
    </xf>
    <xf numFmtId="2" fontId="21" fillId="0" borderId="0" xfId="58" applyNumberFormat="1" applyFont="1" applyFill="1" applyBorder="1" applyAlignment="1" applyProtection="1">
      <alignment horizontal="right" indent="1"/>
      <protection/>
    </xf>
    <xf numFmtId="2" fontId="21" fillId="0" borderId="24" xfId="58" applyNumberFormat="1" applyFont="1" applyFill="1" applyBorder="1" applyAlignment="1" applyProtection="1">
      <alignment horizontal="center"/>
      <protection/>
    </xf>
    <xf numFmtId="2" fontId="21" fillId="0" borderId="0" xfId="58" applyNumberFormat="1" applyFont="1" applyFill="1" applyBorder="1" applyAlignment="1" applyProtection="1">
      <alignment horizontal="center"/>
      <protection/>
    </xf>
    <xf numFmtId="2" fontId="21" fillId="0" borderId="22" xfId="58" applyNumberFormat="1" applyFont="1" applyFill="1" applyBorder="1" applyProtection="1">
      <alignment/>
      <protection/>
    </xf>
    <xf numFmtId="2" fontId="21" fillId="0" borderId="23" xfId="58" applyNumberFormat="1" applyFont="1" applyFill="1" applyBorder="1" applyProtection="1">
      <alignment/>
      <protection/>
    </xf>
    <xf numFmtId="37" fontId="20" fillId="0" borderId="0" xfId="58" applyFont="1" applyFill="1" applyBorder="1" applyAlignment="1" applyProtection="1">
      <alignment horizontal="left"/>
      <protection/>
    </xf>
    <xf numFmtId="37" fontId="23" fillId="0" borderId="23" xfId="58" applyFont="1" applyFill="1" applyBorder="1" applyAlignment="1" applyProtection="1">
      <alignment horizontal="left"/>
      <protection/>
    </xf>
    <xf numFmtId="2" fontId="21" fillId="34" borderId="25" xfId="58" applyNumberFormat="1" applyFont="1" applyFill="1" applyBorder="1">
      <alignment/>
      <protection/>
    </xf>
    <xf numFmtId="2" fontId="21" fillId="34" borderId="26" xfId="58" applyNumberFormat="1" applyFont="1" applyFill="1" applyBorder="1">
      <alignment/>
      <protection/>
    </xf>
    <xf numFmtId="37" fontId="21" fillId="0" borderId="27" xfId="58" applyFont="1" applyBorder="1">
      <alignment/>
      <protection/>
    </xf>
    <xf numFmtId="2" fontId="21" fillId="0" borderId="28" xfId="58" applyNumberFormat="1" applyFont="1" applyBorder="1" applyAlignment="1" applyProtection="1">
      <alignment horizontal="right" indent="1"/>
      <protection/>
    </xf>
    <xf numFmtId="2" fontId="21" fillId="0" borderId="29" xfId="58" applyNumberFormat="1" applyFont="1" applyFill="1" applyBorder="1" applyAlignment="1" applyProtection="1">
      <alignment horizontal="right" indent="1"/>
      <protection/>
    </xf>
    <xf numFmtId="2" fontId="21" fillId="0" borderId="30" xfId="58" applyNumberFormat="1" applyFont="1" applyFill="1" applyBorder="1" applyAlignment="1" applyProtection="1">
      <alignment horizontal="right" indent="1"/>
      <protection/>
    </xf>
    <xf numFmtId="2" fontId="21" fillId="0" borderId="31" xfId="58" applyNumberFormat="1" applyFont="1" applyFill="1" applyBorder="1" applyAlignment="1" applyProtection="1">
      <alignment horizontal="right" indent="1"/>
      <protection/>
    </xf>
    <xf numFmtId="2" fontId="21" fillId="0" borderId="27" xfId="58" applyNumberFormat="1" applyFont="1" applyFill="1" applyBorder="1" applyAlignment="1" applyProtection="1">
      <alignment horizontal="right" indent="1"/>
      <protection/>
    </xf>
    <xf numFmtId="2" fontId="21" fillId="0" borderId="32" xfId="58" applyNumberFormat="1" applyFont="1" applyFill="1" applyBorder="1" applyAlignment="1" applyProtection="1">
      <alignment horizontal="center"/>
      <protection/>
    </xf>
    <xf numFmtId="2" fontId="21" fillId="0" borderId="27" xfId="58" applyNumberFormat="1" applyFont="1" applyFill="1" applyBorder="1" applyAlignment="1" applyProtection="1">
      <alignment horizontal="center"/>
      <protection/>
    </xf>
    <xf numFmtId="2" fontId="21" fillId="0" borderId="30" xfId="58" applyNumberFormat="1" applyFont="1" applyFill="1" applyBorder="1" applyProtection="1">
      <alignment/>
      <protection/>
    </xf>
    <xf numFmtId="2" fontId="21" fillId="0" borderId="31" xfId="58" applyNumberFormat="1" applyFont="1" applyFill="1" applyBorder="1" applyProtection="1">
      <alignment/>
      <protection/>
    </xf>
    <xf numFmtId="37" fontId="19" fillId="0" borderId="27" xfId="58" applyFont="1" applyFill="1" applyBorder="1">
      <alignment/>
      <protection/>
    </xf>
    <xf numFmtId="37" fontId="24" fillId="0" borderId="31" xfId="58" applyFont="1" applyFill="1" applyBorder="1" applyAlignment="1" applyProtection="1">
      <alignment horizontal="left"/>
      <protection/>
    </xf>
    <xf numFmtId="2" fontId="21" fillId="34" borderId="18" xfId="58" applyNumberFormat="1" applyFont="1" applyFill="1" applyBorder="1" applyAlignment="1" applyProtection="1">
      <alignment horizontal="center"/>
      <protection/>
    </xf>
    <xf numFmtId="2" fontId="21" fillId="34" borderId="19" xfId="58" applyNumberFormat="1" applyFont="1" applyFill="1" applyBorder="1" applyAlignment="1" applyProtection="1">
      <alignment horizontal="right" indent="1"/>
      <protection/>
    </xf>
    <xf numFmtId="2" fontId="21" fillId="0" borderId="20" xfId="58" applyNumberFormat="1" applyFont="1" applyFill="1" applyBorder="1" applyAlignment="1" applyProtection="1">
      <alignment horizontal="center"/>
      <protection/>
    </xf>
    <xf numFmtId="2" fontId="21" fillId="0" borderId="21" xfId="58" applyNumberFormat="1" applyFont="1" applyFill="1" applyBorder="1" applyAlignment="1" applyProtection="1">
      <alignment horizontal="center"/>
      <protection/>
    </xf>
    <xf numFmtId="2" fontId="21" fillId="0" borderId="22" xfId="58" applyNumberFormat="1" applyFont="1" applyFill="1" applyBorder="1" applyAlignment="1" applyProtection="1">
      <alignment horizontal="center"/>
      <protection/>
    </xf>
    <xf numFmtId="2" fontId="21" fillId="0" borderId="23" xfId="58" applyNumberFormat="1" applyFont="1" applyFill="1" applyBorder="1" applyAlignment="1" applyProtection="1">
      <alignment horizontal="center"/>
      <protection/>
    </xf>
    <xf numFmtId="37" fontId="19" fillId="0" borderId="0" xfId="58" applyFont="1" applyFill="1" applyBorder="1">
      <alignment/>
      <protection/>
    </xf>
    <xf numFmtId="37" fontId="22" fillId="0" borderId="23" xfId="58" applyFont="1" applyFill="1" applyBorder="1" applyAlignment="1" applyProtection="1">
      <alignment horizontal="left"/>
      <protection/>
    </xf>
    <xf numFmtId="37" fontId="21" fillId="34" borderId="33" xfId="58" applyFont="1" applyFill="1" applyBorder="1">
      <alignment/>
      <protection/>
    </xf>
    <xf numFmtId="37" fontId="21" fillId="34" borderId="34" xfId="58" applyFont="1" applyFill="1" applyBorder="1">
      <alignment/>
      <protection/>
    </xf>
    <xf numFmtId="37" fontId="19" fillId="0" borderId="35" xfId="58" applyFont="1" applyBorder="1">
      <alignment/>
      <protection/>
    </xf>
    <xf numFmtId="37" fontId="19" fillId="0" borderId="36" xfId="58" applyFont="1" applyBorder="1" applyAlignment="1" applyProtection="1">
      <alignment horizontal="right"/>
      <protection/>
    </xf>
    <xf numFmtId="37" fontId="19" fillId="0" borderId="37" xfId="58" applyFont="1" applyFill="1" applyBorder="1" applyProtection="1">
      <alignment/>
      <protection/>
    </xf>
    <xf numFmtId="37" fontId="19" fillId="0" borderId="38" xfId="58" applyFont="1" applyFill="1" applyBorder="1" applyAlignment="1" applyProtection="1">
      <alignment horizontal="right"/>
      <protection/>
    </xf>
    <xf numFmtId="37" fontId="19" fillId="0" borderId="39" xfId="58" applyFont="1" applyFill="1" applyBorder="1" applyAlignment="1" applyProtection="1">
      <alignment horizontal="right"/>
      <protection/>
    </xf>
    <xf numFmtId="37" fontId="19" fillId="0" borderId="35" xfId="58" applyFont="1" applyFill="1" applyBorder="1" applyProtection="1">
      <alignment/>
      <protection/>
    </xf>
    <xf numFmtId="37" fontId="19" fillId="0" borderId="40" xfId="58" applyFont="1" applyFill="1" applyBorder="1" applyAlignment="1" applyProtection="1">
      <alignment horizontal="right"/>
      <protection/>
    </xf>
    <xf numFmtId="37" fontId="19" fillId="0" borderId="35" xfId="58" applyFont="1" applyFill="1" applyBorder="1" applyAlignment="1" applyProtection="1">
      <alignment horizontal="right"/>
      <protection/>
    </xf>
    <xf numFmtId="37" fontId="20" fillId="0" borderId="35" xfId="58" applyFont="1" applyFill="1" applyBorder="1" applyAlignment="1" applyProtection="1">
      <alignment horizontal="left"/>
      <protection/>
    </xf>
    <xf numFmtId="37" fontId="23" fillId="0" borderId="39" xfId="58" applyFont="1" applyFill="1" applyBorder="1" applyAlignment="1" applyProtection="1">
      <alignment horizontal="left"/>
      <protection/>
    </xf>
    <xf numFmtId="3" fontId="21" fillId="34" borderId="25" xfId="58" applyNumberFormat="1" applyFont="1" applyFill="1" applyBorder="1" applyAlignment="1">
      <alignment horizontal="right"/>
      <protection/>
    </xf>
    <xf numFmtId="3" fontId="21" fillId="34" borderId="26" xfId="58" applyNumberFormat="1" applyFont="1" applyFill="1" applyBorder="1" applyAlignment="1">
      <alignment horizontal="right"/>
      <protection/>
    </xf>
    <xf numFmtId="3" fontId="19" fillId="0" borderId="27" xfId="58" applyNumberFormat="1" applyFont="1" applyFill="1" applyBorder="1" applyAlignment="1">
      <alignment horizontal="right"/>
      <protection/>
    </xf>
    <xf numFmtId="3" fontId="19" fillId="0" borderId="41" xfId="58" applyNumberFormat="1" applyFont="1" applyFill="1" applyBorder="1" applyAlignment="1">
      <alignment horizontal="right"/>
      <protection/>
    </xf>
    <xf numFmtId="3" fontId="19" fillId="0" borderId="29" xfId="58" applyNumberFormat="1" applyFont="1" applyFill="1" applyBorder="1" applyAlignment="1">
      <alignment horizontal="right"/>
      <protection/>
    </xf>
    <xf numFmtId="3" fontId="19" fillId="0" borderId="30" xfId="58" applyNumberFormat="1" applyFont="1" applyFill="1" applyBorder="1" applyAlignment="1">
      <alignment horizontal="right"/>
      <protection/>
    </xf>
    <xf numFmtId="3" fontId="19" fillId="0" borderId="31" xfId="58" applyNumberFormat="1" applyFont="1" applyFill="1" applyBorder="1" applyAlignment="1">
      <alignment horizontal="right"/>
      <protection/>
    </xf>
    <xf numFmtId="3" fontId="19" fillId="0" borderId="32" xfId="58" applyNumberFormat="1" applyFont="1" applyFill="1" applyBorder="1" applyAlignment="1">
      <alignment horizontal="right"/>
      <protection/>
    </xf>
    <xf numFmtId="37" fontId="19" fillId="0" borderId="0" xfId="58" applyFont="1" applyFill="1" applyBorder="1" applyAlignment="1" applyProtection="1">
      <alignment horizontal="left"/>
      <protection/>
    </xf>
    <xf numFmtId="3" fontId="21" fillId="34" borderId="18" xfId="58" applyNumberFormat="1" applyFont="1" applyFill="1" applyBorder="1" applyAlignment="1">
      <alignment horizontal="right"/>
      <protection/>
    </xf>
    <xf numFmtId="3" fontId="21" fillId="34" borderId="19" xfId="58" applyNumberFormat="1" applyFont="1" applyFill="1" applyBorder="1" applyAlignment="1">
      <alignment horizontal="right"/>
      <protection/>
    </xf>
    <xf numFmtId="3" fontId="19" fillId="0" borderId="0" xfId="58" applyNumberFormat="1" applyFont="1" applyFill="1" applyBorder="1" applyAlignment="1">
      <alignment horizontal="right"/>
      <protection/>
    </xf>
    <xf numFmtId="3" fontId="19" fillId="0" borderId="42" xfId="58" applyNumberFormat="1" applyFont="1" applyFill="1" applyBorder="1" applyAlignment="1">
      <alignment horizontal="right"/>
      <protection/>
    </xf>
    <xf numFmtId="3" fontId="19" fillId="0" borderId="21" xfId="58" applyNumberFormat="1" applyFont="1" applyFill="1" applyBorder="1" applyAlignment="1">
      <alignment horizontal="right"/>
      <protection/>
    </xf>
    <xf numFmtId="3" fontId="19" fillId="0" borderId="22" xfId="58" applyNumberFormat="1" applyFont="1" applyFill="1" applyBorder="1" applyAlignment="1">
      <alignment horizontal="right"/>
      <protection/>
    </xf>
    <xf numFmtId="3" fontId="19" fillId="0" borderId="23" xfId="58" applyNumberFormat="1" applyFont="1" applyFill="1" applyBorder="1" applyAlignment="1">
      <alignment horizontal="right"/>
      <protection/>
    </xf>
    <xf numFmtId="3" fontId="19" fillId="0" borderId="24" xfId="58" applyNumberFormat="1" applyFont="1" applyFill="1" applyBorder="1" applyAlignment="1">
      <alignment horizontal="right"/>
      <protection/>
    </xf>
    <xf numFmtId="37" fontId="19" fillId="0" borderId="43" xfId="58" applyFont="1" applyBorder="1" applyAlignment="1" applyProtection="1">
      <alignment horizontal="right"/>
      <protection/>
    </xf>
    <xf numFmtId="37" fontId="25" fillId="0" borderId="39" xfId="58" applyFont="1" applyFill="1" applyBorder="1" applyAlignment="1" applyProtection="1">
      <alignment horizontal="left"/>
      <protection/>
    </xf>
    <xf numFmtId="37" fontId="107" fillId="0" borderId="0" xfId="58" applyFont="1">
      <alignment/>
      <protection/>
    </xf>
    <xf numFmtId="37" fontId="108" fillId="0" borderId="31" xfId="58" applyFont="1" applyFill="1" applyBorder="1" applyAlignment="1" applyProtection="1">
      <alignment vertical="center"/>
      <protection/>
    </xf>
    <xf numFmtId="37" fontId="21" fillId="34" borderId="18" xfId="58" applyFont="1" applyFill="1" applyBorder="1">
      <alignment/>
      <protection/>
    </xf>
    <xf numFmtId="37" fontId="21" fillId="34" borderId="44" xfId="58" applyFont="1" applyFill="1" applyBorder="1">
      <alignment/>
      <protection/>
    </xf>
    <xf numFmtId="37" fontId="19" fillId="0" borderId="0" xfId="58" applyFont="1" applyBorder="1">
      <alignment/>
      <protection/>
    </xf>
    <xf numFmtId="37" fontId="19" fillId="0" borderId="20" xfId="58" applyFont="1" applyFill="1" applyBorder="1" applyAlignment="1" applyProtection="1">
      <alignment horizontal="right"/>
      <protection/>
    </xf>
    <xf numFmtId="37" fontId="19" fillId="0" borderId="21" xfId="58" applyFont="1" applyFill="1" applyBorder="1" applyProtection="1">
      <alignment/>
      <protection/>
    </xf>
    <xf numFmtId="37" fontId="19" fillId="0" borderId="22" xfId="58" applyFont="1" applyFill="1" applyBorder="1" applyAlignment="1" applyProtection="1">
      <alignment horizontal="right"/>
      <protection/>
    </xf>
    <xf numFmtId="37" fontId="19" fillId="0" borderId="23" xfId="58" applyFont="1" applyFill="1" applyBorder="1" applyAlignment="1" applyProtection="1">
      <alignment horizontal="right"/>
      <protection/>
    </xf>
    <xf numFmtId="37" fontId="19" fillId="0" borderId="0" xfId="58" applyFont="1" applyFill="1" applyBorder="1" applyProtection="1">
      <alignment/>
      <protection/>
    </xf>
    <xf numFmtId="3" fontId="19" fillId="0" borderId="23" xfId="58" applyNumberFormat="1" applyFont="1" applyFill="1" applyBorder="1">
      <alignment/>
      <protection/>
    </xf>
    <xf numFmtId="3" fontId="19" fillId="0" borderId="24" xfId="58" applyNumberFormat="1" applyFont="1" applyFill="1" applyBorder="1">
      <alignment/>
      <protection/>
    </xf>
    <xf numFmtId="3" fontId="19" fillId="0" borderId="0" xfId="58" applyNumberFormat="1" applyFont="1" applyFill="1" applyBorder="1">
      <alignment/>
      <protection/>
    </xf>
    <xf numFmtId="3" fontId="19" fillId="0" borderId="22" xfId="58" applyNumberFormat="1" applyFont="1" applyFill="1" applyBorder="1">
      <alignment/>
      <protection/>
    </xf>
    <xf numFmtId="37" fontId="30" fillId="0" borderId="23" xfId="58" applyFont="1" applyFill="1" applyBorder="1" applyAlignment="1" applyProtection="1">
      <alignment vertical="center"/>
      <protection/>
    </xf>
    <xf numFmtId="37" fontId="109" fillId="0" borderId="0" xfId="58" applyFont="1">
      <alignment/>
      <protection/>
    </xf>
    <xf numFmtId="37" fontId="110" fillId="0" borderId="0" xfId="58" applyFont="1">
      <alignment/>
      <protection/>
    </xf>
    <xf numFmtId="37" fontId="33" fillId="0" borderId="0" xfId="58" applyFont="1">
      <alignment/>
      <protection/>
    </xf>
    <xf numFmtId="37" fontId="30" fillId="0" borderId="23" xfId="58" applyFont="1" applyFill="1" applyBorder="1" applyAlignment="1" applyProtection="1">
      <alignment vertical="center"/>
      <protection/>
    </xf>
    <xf numFmtId="37" fontId="21" fillId="34" borderId="45" xfId="58" applyFont="1" applyFill="1" applyBorder="1">
      <alignment/>
      <protection/>
    </xf>
    <xf numFmtId="37" fontId="19" fillId="0" borderId="36" xfId="58" applyFont="1" applyFill="1" applyBorder="1" applyAlignment="1" applyProtection="1">
      <alignment horizontal="right"/>
      <protection/>
    </xf>
    <xf numFmtId="3" fontId="19" fillId="0" borderId="40" xfId="58" applyNumberFormat="1" applyFont="1" applyFill="1" applyBorder="1">
      <alignment/>
      <protection/>
    </xf>
    <xf numFmtId="3" fontId="19" fillId="0" borderId="35" xfId="58" applyNumberFormat="1" applyFont="1" applyFill="1" applyBorder="1">
      <alignment/>
      <protection/>
    </xf>
    <xf numFmtId="3" fontId="19" fillId="0" borderId="38" xfId="58" applyNumberFormat="1" applyFont="1" applyFill="1" applyBorder="1">
      <alignment/>
      <protection/>
    </xf>
    <xf numFmtId="3" fontId="19" fillId="0" borderId="39" xfId="58" applyNumberFormat="1" applyFont="1" applyFill="1" applyBorder="1" applyAlignment="1">
      <alignment horizontal="right"/>
      <protection/>
    </xf>
    <xf numFmtId="37" fontId="19" fillId="0" borderId="35" xfId="58" applyFont="1" applyFill="1" applyBorder="1" applyAlignment="1" applyProtection="1">
      <alignment horizontal="left"/>
      <protection/>
    </xf>
    <xf numFmtId="37" fontId="21" fillId="0" borderId="39" xfId="58" applyFont="1" applyFill="1" applyBorder="1" applyAlignment="1">
      <alignment vertical="center"/>
      <protection/>
    </xf>
    <xf numFmtId="37" fontId="21" fillId="34" borderId="19" xfId="58" applyFont="1" applyFill="1" applyBorder="1">
      <alignment/>
      <protection/>
    </xf>
    <xf numFmtId="37" fontId="19" fillId="0" borderId="46" xfId="58" applyFont="1" applyBorder="1">
      <alignment/>
      <protection/>
    </xf>
    <xf numFmtId="37" fontId="34" fillId="0" borderId="31" xfId="58" applyFont="1" applyBorder="1">
      <alignment/>
      <protection/>
    </xf>
    <xf numFmtId="37" fontId="19" fillId="0" borderId="47" xfId="58" applyFont="1" applyBorder="1">
      <alignment/>
      <protection/>
    </xf>
    <xf numFmtId="37" fontId="34" fillId="0" borderId="23" xfId="58" applyFont="1" applyBorder="1">
      <alignment/>
      <protection/>
    </xf>
    <xf numFmtId="37" fontId="111" fillId="0" borderId="0" xfId="58" applyFont="1">
      <alignment/>
      <protection/>
    </xf>
    <xf numFmtId="37" fontId="112" fillId="0" borderId="23" xfId="58" applyFont="1" applyBorder="1">
      <alignment/>
      <protection/>
    </xf>
    <xf numFmtId="37" fontId="21" fillId="0" borderId="0" xfId="58" applyFont="1">
      <alignment/>
      <protection/>
    </xf>
    <xf numFmtId="37" fontId="19" fillId="0" borderId="23" xfId="58" applyFont="1" applyFill="1" applyBorder="1" applyProtection="1">
      <alignment/>
      <protection/>
    </xf>
    <xf numFmtId="37" fontId="20" fillId="0" borderId="0" xfId="58" applyFont="1">
      <alignment/>
      <protection/>
    </xf>
    <xf numFmtId="37" fontId="21" fillId="34" borderId="48" xfId="58" applyFont="1" applyFill="1" applyBorder="1">
      <alignment/>
      <protection/>
    </xf>
    <xf numFmtId="37" fontId="21" fillId="34" borderId="49" xfId="58" applyFont="1" applyFill="1" applyBorder="1">
      <alignment/>
      <protection/>
    </xf>
    <xf numFmtId="37" fontId="19" fillId="0" borderId="50" xfId="58" applyFont="1" applyBorder="1">
      <alignment/>
      <protection/>
    </xf>
    <xf numFmtId="37" fontId="19" fillId="0" borderId="51" xfId="58" applyFont="1" applyFill="1" applyBorder="1" applyProtection="1">
      <alignment/>
      <protection/>
    </xf>
    <xf numFmtId="37" fontId="19" fillId="0" borderId="52" xfId="58" applyFont="1" applyFill="1" applyBorder="1" applyProtection="1">
      <alignment/>
      <protection/>
    </xf>
    <xf numFmtId="37" fontId="19" fillId="0" borderId="53" xfId="58" applyFont="1" applyFill="1" applyBorder="1" applyAlignment="1" applyProtection="1">
      <alignment horizontal="right"/>
      <protection/>
    </xf>
    <xf numFmtId="37" fontId="19" fillId="0" borderId="54" xfId="58" applyFont="1" applyFill="1" applyBorder="1" applyAlignment="1" applyProtection="1">
      <alignment horizontal="right"/>
      <protection/>
    </xf>
    <xf numFmtId="37" fontId="19" fillId="0" borderId="50" xfId="58" applyFont="1" applyFill="1" applyBorder="1" applyProtection="1">
      <alignment/>
      <protection/>
    </xf>
    <xf numFmtId="3" fontId="19" fillId="0" borderId="53" xfId="58" applyNumberFormat="1" applyFont="1" applyFill="1" applyBorder="1" applyAlignment="1">
      <alignment horizontal="right"/>
      <protection/>
    </xf>
    <xf numFmtId="3" fontId="19" fillId="0" borderId="54" xfId="58" applyNumberFormat="1" applyFont="1" applyFill="1" applyBorder="1" applyAlignment="1">
      <alignment horizontal="right"/>
      <protection/>
    </xf>
    <xf numFmtId="3" fontId="19" fillId="0" borderId="55" xfId="58" applyNumberFormat="1" applyFont="1" applyFill="1" applyBorder="1">
      <alignment/>
      <protection/>
    </xf>
    <xf numFmtId="3" fontId="19" fillId="0" borderId="50" xfId="58" applyNumberFormat="1" applyFont="1" applyFill="1" applyBorder="1">
      <alignment/>
      <protection/>
    </xf>
    <xf numFmtId="3" fontId="19" fillId="0" borderId="53" xfId="58" applyNumberFormat="1" applyFont="1" applyFill="1" applyBorder="1">
      <alignment/>
      <protection/>
    </xf>
    <xf numFmtId="37" fontId="30" fillId="0" borderId="23" xfId="58" applyFont="1" applyFill="1" applyBorder="1" applyAlignment="1" applyProtection="1">
      <alignment horizontal="center" vertical="center"/>
      <protection/>
    </xf>
    <xf numFmtId="37" fontId="30" fillId="33" borderId="18" xfId="58" applyFont="1" applyFill="1" applyBorder="1" applyAlignment="1">
      <alignment horizontal="center" vertical="center" wrapText="1"/>
      <protection/>
    </xf>
    <xf numFmtId="37" fontId="30" fillId="33" borderId="19" xfId="58" applyFont="1" applyFill="1" applyBorder="1" applyAlignment="1">
      <alignment horizontal="center" vertical="center"/>
      <protection/>
    </xf>
    <xf numFmtId="37" fontId="30" fillId="33" borderId="56" xfId="58" applyFont="1" applyFill="1" applyBorder="1" applyAlignment="1">
      <alignment horizontal="center" vertical="center" wrapText="1"/>
      <protection/>
    </xf>
    <xf numFmtId="37" fontId="30" fillId="33" borderId="12" xfId="58" applyFont="1" applyFill="1" applyBorder="1" applyAlignment="1">
      <alignment vertical="center"/>
      <protection/>
    </xf>
    <xf numFmtId="37" fontId="36" fillId="33" borderId="14" xfId="58" applyFont="1" applyFill="1" applyBorder="1" applyAlignment="1" applyProtection="1">
      <alignment horizontal="center"/>
      <protection/>
    </xf>
    <xf numFmtId="37" fontId="36" fillId="33" borderId="15" xfId="58" applyFont="1" applyFill="1" applyBorder="1" applyAlignment="1" applyProtection="1">
      <alignment horizontal="center"/>
      <protection/>
    </xf>
    <xf numFmtId="37" fontId="36" fillId="33" borderId="57" xfId="58" applyFont="1" applyFill="1" applyBorder="1" applyAlignment="1" applyProtection="1">
      <alignment horizontal="center"/>
      <protection/>
    </xf>
    <xf numFmtId="37" fontId="36" fillId="33" borderId="12" xfId="58" applyFont="1" applyFill="1" applyBorder="1" applyAlignment="1" applyProtection="1">
      <alignment horizontal="center"/>
      <protection/>
    </xf>
    <xf numFmtId="37" fontId="21" fillId="33" borderId="17" xfId="58" applyFont="1" applyFill="1" applyBorder="1" applyAlignment="1">
      <alignment horizontal="center" vertical="center" wrapText="1"/>
      <protection/>
    </xf>
    <xf numFmtId="37" fontId="21" fillId="33" borderId="12" xfId="58" applyFont="1" applyFill="1" applyBorder="1" applyAlignment="1">
      <alignment horizontal="center" vertical="center"/>
      <protection/>
    </xf>
    <xf numFmtId="37" fontId="21" fillId="33" borderId="15" xfId="58" applyFont="1" applyFill="1" applyBorder="1" applyAlignment="1">
      <alignment horizontal="center" vertical="center"/>
      <protection/>
    </xf>
    <xf numFmtId="37" fontId="21" fillId="33" borderId="16" xfId="58" applyFont="1" applyFill="1" applyBorder="1" applyAlignment="1">
      <alignment horizontal="center" vertical="center"/>
      <protection/>
    </xf>
    <xf numFmtId="37" fontId="37" fillId="33" borderId="14" xfId="58" applyFont="1" applyFill="1" applyBorder="1" applyAlignment="1">
      <alignment horizontal="centerContinuous"/>
      <protection/>
    </xf>
    <xf numFmtId="37" fontId="37" fillId="33" borderId="16" xfId="58" applyFont="1" applyFill="1" applyBorder="1" applyAlignment="1" applyProtection="1">
      <alignment horizontal="centerContinuous"/>
      <protection/>
    </xf>
    <xf numFmtId="37" fontId="30" fillId="33" borderId="47" xfId="58" applyFont="1" applyFill="1" applyBorder="1" applyAlignment="1">
      <alignment horizontal="center" vertical="center" wrapText="1"/>
      <protection/>
    </xf>
    <xf numFmtId="37" fontId="30" fillId="33" borderId="0" xfId="58" applyFont="1" applyFill="1" applyBorder="1" applyAlignment="1">
      <alignment vertical="center"/>
      <protection/>
    </xf>
    <xf numFmtId="37" fontId="36" fillId="33" borderId="37" xfId="58" applyFont="1" applyFill="1" applyBorder="1" applyAlignment="1" applyProtection="1">
      <alignment horizontal="fill"/>
      <protection/>
    </xf>
    <xf numFmtId="37" fontId="36" fillId="33" borderId="38" xfId="58" applyFont="1" applyFill="1" applyBorder="1" applyAlignment="1" applyProtection="1">
      <alignment horizontal="fill"/>
      <protection/>
    </xf>
    <xf numFmtId="37" fontId="36" fillId="33" borderId="43" xfId="58" applyFont="1" applyFill="1" applyBorder="1" applyAlignment="1" applyProtection="1">
      <alignment horizontal="fill"/>
      <protection/>
    </xf>
    <xf numFmtId="37" fontId="36" fillId="33" borderId="35" xfId="58" applyFont="1" applyFill="1" applyBorder="1" applyAlignment="1" applyProtection="1">
      <alignment horizontal="fill"/>
      <protection/>
    </xf>
    <xf numFmtId="37" fontId="21" fillId="33" borderId="24" xfId="58" applyFont="1" applyFill="1" applyBorder="1" applyAlignment="1">
      <alignment horizontal="center" vertical="center" wrapText="1"/>
      <protection/>
    </xf>
    <xf numFmtId="37" fontId="21" fillId="33" borderId="0" xfId="58" applyFont="1" applyFill="1" applyBorder="1" applyAlignment="1">
      <alignment horizontal="center" vertical="center"/>
      <protection/>
    </xf>
    <xf numFmtId="37" fontId="21" fillId="33" borderId="22" xfId="58" applyFont="1" applyFill="1" applyBorder="1" applyAlignment="1">
      <alignment horizontal="center" vertical="center"/>
      <protection/>
    </xf>
    <xf numFmtId="37" fontId="21" fillId="33" borderId="23" xfId="58" applyFont="1" applyFill="1" applyBorder="1" applyAlignment="1">
      <alignment horizontal="center" vertical="center"/>
      <protection/>
    </xf>
    <xf numFmtId="37" fontId="37" fillId="33" borderId="21" xfId="58" applyFont="1" applyFill="1" applyBorder="1">
      <alignment/>
      <protection/>
    </xf>
    <xf numFmtId="37" fontId="37" fillId="33" borderId="23" xfId="58" applyFont="1" applyFill="1" applyBorder="1">
      <alignment/>
      <protection/>
    </xf>
    <xf numFmtId="37" fontId="38" fillId="33" borderId="48" xfId="58" applyFont="1" applyFill="1" applyBorder="1" applyAlignment="1">
      <alignment horizontal="center" vertical="center" wrapText="1"/>
      <protection/>
    </xf>
    <xf numFmtId="37" fontId="38" fillId="33" borderId="58" xfId="58" applyFont="1" applyFill="1" applyBorder="1" applyAlignment="1">
      <alignment horizontal="center" vertical="center"/>
      <protection/>
    </xf>
    <xf numFmtId="37" fontId="38" fillId="33" borderId="59" xfId="58" applyFont="1" applyFill="1" applyBorder="1" applyAlignment="1">
      <alignment horizontal="center" vertical="center" wrapText="1"/>
      <protection/>
    </xf>
    <xf numFmtId="37" fontId="38" fillId="33" borderId="50" xfId="58" applyFont="1" applyFill="1" applyBorder="1" applyAlignment="1" applyProtection="1">
      <alignment horizontal="center" vertical="center"/>
      <protection/>
    </xf>
    <xf numFmtId="37" fontId="36" fillId="33" borderId="52" xfId="58" applyFont="1" applyFill="1" applyBorder="1" applyAlignment="1">
      <alignment horizontal="centerContinuous" vertical="center"/>
      <protection/>
    </xf>
    <xf numFmtId="37" fontId="36" fillId="33" borderId="50" xfId="58" applyFont="1" applyFill="1" applyBorder="1" applyAlignment="1">
      <alignment horizontal="centerContinuous" vertical="center"/>
      <protection/>
    </xf>
    <xf numFmtId="37" fontId="39" fillId="33" borderId="54" xfId="58" applyFont="1" applyFill="1" applyBorder="1" applyAlignment="1" applyProtection="1">
      <alignment horizontal="centerContinuous" vertical="center"/>
      <protection/>
    </xf>
    <xf numFmtId="37" fontId="39" fillId="33" borderId="50" xfId="58" applyFont="1" applyFill="1" applyBorder="1" applyAlignment="1" applyProtection="1">
      <alignment horizontal="center" vertical="center"/>
      <protection/>
    </xf>
    <xf numFmtId="37" fontId="39" fillId="33" borderId="54" xfId="58" applyFont="1" applyFill="1" applyBorder="1" applyAlignment="1" applyProtection="1">
      <alignment horizontal="center" vertical="center"/>
      <protection/>
    </xf>
    <xf numFmtId="37" fontId="36" fillId="33" borderId="55" xfId="58" applyFont="1" applyFill="1" applyBorder="1" applyAlignment="1">
      <alignment horizontal="center" vertical="center" wrapText="1"/>
      <protection/>
    </xf>
    <xf numFmtId="37" fontId="36" fillId="33" borderId="50" xfId="58" applyFont="1" applyFill="1" applyBorder="1" applyAlignment="1">
      <alignment horizontal="center" vertical="center"/>
      <protection/>
    </xf>
    <xf numFmtId="37" fontId="36" fillId="33" borderId="53" xfId="58" applyFont="1" applyFill="1" applyBorder="1" applyAlignment="1">
      <alignment horizontal="center" vertical="center"/>
      <protection/>
    </xf>
    <xf numFmtId="37" fontId="36" fillId="33" borderId="54" xfId="58" applyFont="1" applyFill="1" applyBorder="1" applyAlignment="1">
      <alignment horizontal="center" vertical="center"/>
      <protection/>
    </xf>
    <xf numFmtId="37" fontId="38" fillId="33" borderId="21" xfId="58" applyFont="1" applyFill="1" applyBorder="1" applyAlignment="1">
      <alignment horizontal="center"/>
      <protection/>
    </xf>
    <xf numFmtId="37" fontId="38" fillId="33" borderId="23" xfId="58" applyFont="1" applyFill="1" applyBorder="1" applyAlignment="1">
      <alignment horizontal="center"/>
      <protection/>
    </xf>
    <xf numFmtId="37" fontId="40" fillId="33" borderId="21" xfId="58" applyFont="1" applyFill="1" applyBorder="1">
      <alignment/>
      <protection/>
    </xf>
    <xf numFmtId="37" fontId="40" fillId="33" borderId="19" xfId="58" applyFont="1" applyFill="1" applyBorder="1">
      <alignment/>
      <protection/>
    </xf>
    <xf numFmtId="37" fontId="39" fillId="33" borderId="0" xfId="58" applyFont="1" applyFill="1" applyBorder="1" applyAlignment="1">
      <alignment horizontal="center" vertical="center"/>
      <protection/>
    </xf>
    <xf numFmtId="37" fontId="39" fillId="33" borderId="23" xfId="58" applyFont="1" applyFill="1" applyBorder="1" applyAlignment="1">
      <alignment horizontal="center" vertical="center"/>
      <protection/>
    </xf>
    <xf numFmtId="37" fontId="39" fillId="33" borderId="21" xfId="58" applyFont="1" applyFill="1" applyBorder="1" applyAlignment="1" applyProtection="1">
      <alignment horizontal="center" vertical="center"/>
      <protection/>
    </xf>
    <xf numFmtId="37" fontId="39" fillId="33" borderId="0" xfId="58" applyFont="1" applyFill="1" applyBorder="1" applyAlignment="1" applyProtection="1">
      <alignment horizontal="center" vertical="center"/>
      <protection/>
    </xf>
    <xf numFmtId="37" fontId="39" fillId="33" borderId="23" xfId="58" applyFont="1" applyFill="1" applyBorder="1" applyAlignment="1" applyProtection="1">
      <alignment horizontal="center" vertical="center"/>
      <protection/>
    </xf>
    <xf numFmtId="37" fontId="39" fillId="33" borderId="52" xfId="58" applyFont="1" applyFill="1" applyBorder="1" applyAlignment="1">
      <alignment horizontal="center" vertical="center"/>
      <protection/>
    </xf>
    <xf numFmtId="37" fontId="39" fillId="33" borderId="58" xfId="58" applyFont="1" applyFill="1" applyBorder="1" applyAlignment="1">
      <alignment horizontal="center" vertical="center"/>
      <protection/>
    </xf>
    <xf numFmtId="37" fontId="39" fillId="33" borderId="50" xfId="58" applyFont="1" applyFill="1" applyBorder="1" applyAlignment="1">
      <alignment horizontal="center" vertical="center"/>
      <protection/>
    </xf>
    <xf numFmtId="37" fontId="39" fillId="33" borderId="54" xfId="58" applyFont="1" applyFill="1" applyBorder="1" applyAlignment="1">
      <alignment horizontal="center" vertical="center"/>
      <protection/>
    </xf>
    <xf numFmtId="37" fontId="39" fillId="33" borderId="52" xfId="58" applyFont="1" applyFill="1" applyBorder="1" applyAlignment="1" applyProtection="1">
      <alignment horizontal="center" vertical="center"/>
      <protection/>
    </xf>
    <xf numFmtId="37" fontId="37" fillId="33" borderId="52" xfId="58" applyFont="1" applyFill="1" applyBorder="1">
      <alignment/>
      <protection/>
    </xf>
    <xf numFmtId="37" fontId="37" fillId="33" borderId="54" xfId="58" applyFont="1" applyFill="1" applyBorder="1">
      <alignment/>
      <protection/>
    </xf>
    <xf numFmtId="37" fontId="19" fillId="33" borderId="14" xfId="58" applyFont="1" applyFill="1" applyBorder="1">
      <alignment/>
      <protection/>
    </xf>
    <xf numFmtId="37" fontId="19" fillId="33" borderId="12" xfId="58" applyFont="1" applyFill="1" applyBorder="1">
      <alignment/>
      <protection/>
    </xf>
    <xf numFmtId="37" fontId="39" fillId="33" borderId="12" xfId="58" applyFont="1" applyFill="1" applyBorder="1" applyAlignment="1">
      <alignment vertical="center"/>
      <protection/>
    </xf>
    <xf numFmtId="37" fontId="39" fillId="33" borderId="16" xfId="58" applyFont="1" applyFill="1" applyBorder="1" applyAlignment="1">
      <alignment vertical="center"/>
      <protection/>
    </xf>
    <xf numFmtId="37" fontId="41" fillId="33" borderId="21" xfId="58" applyFont="1" applyFill="1" applyBorder="1" applyAlignment="1">
      <alignment horizontal="center" vertical="center"/>
      <protection/>
    </xf>
    <xf numFmtId="37" fontId="41" fillId="33" borderId="0" xfId="58" applyFont="1" applyFill="1" applyBorder="1" applyAlignment="1">
      <alignment horizontal="center" vertical="center"/>
      <protection/>
    </xf>
    <xf numFmtId="37" fontId="41" fillId="33" borderId="23" xfId="58" applyFont="1" applyFill="1" applyBorder="1" applyAlignment="1">
      <alignment horizontal="center" vertical="center"/>
      <protection/>
    </xf>
    <xf numFmtId="37" fontId="41" fillId="33" borderId="52" xfId="58" applyFont="1" applyFill="1" applyBorder="1" applyAlignment="1">
      <alignment horizontal="center" vertical="center"/>
      <protection/>
    </xf>
    <xf numFmtId="37" fontId="41" fillId="33" borderId="50" xfId="58" applyFont="1" applyFill="1" applyBorder="1" applyAlignment="1">
      <alignment horizontal="center" vertical="center"/>
      <protection/>
    </xf>
    <xf numFmtId="37" fontId="41" fillId="33" borderId="54" xfId="58" applyFont="1" applyFill="1" applyBorder="1" applyAlignment="1">
      <alignment horizontal="center" vertical="center"/>
      <protection/>
    </xf>
    <xf numFmtId="37" fontId="43" fillId="35" borderId="60" xfId="45" applyNumberFormat="1" applyFont="1" applyFill="1" applyBorder="1" applyAlignment="1" applyProtection="1">
      <alignment horizontal="center"/>
      <protection/>
    </xf>
    <xf numFmtId="37" fontId="43" fillId="35" borderId="61" xfId="45" applyNumberFormat="1" applyFont="1" applyFill="1" applyBorder="1" applyAlignment="1" applyProtection="1">
      <alignment horizontal="center"/>
      <protection/>
    </xf>
    <xf numFmtId="0" fontId="19" fillId="0" borderId="0" xfId="61" applyFont="1">
      <alignment/>
      <protection/>
    </xf>
    <xf numFmtId="0" fontId="45" fillId="0" borderId="0" xfId="60" applyNumberFormat="1" applyFont="1" applyFill="1" applyBorder="1">
      <alignment/>
      <protection/>
    </xf>
    <xf numFmtId="0" fontId="45" fillId="0" borderId="0" xfId="61" applyFont="1">
      <alignment/>
      <protection/>
    </xf>
    <xf numFmtId="0" fontId="46" fillId="0" borderId="0" xfId="61" applyFont="1">
      <alignment/>
      <protection/>
    </xf>
    <xf numFmtId="2" fontId="19" fillId="0" borderId="46" xfId="61" applyNumberFormat="1" applyFont="1" applyBorder="1">
      <alignment/>
      <protection/>
    </xf>
    <xf numFmtId="3" fontId="19" fillId="0" borderId="62" xfId="61" applyNumberFormat="1" applyFont="1" applyBorder="1">
      <alignment/>
      <protection/>
    </xf>
    <xf numFmtId="10" fontId="19" fillId="0" borderId="63" xfId="61" applyNumberFormat="1" applyFont="1" applyBorder="1">
      <alignment/>
      <protection/>
    </xf>
    <xf numFmtId="2" fontId="19" fillId="0" borderId="46" xfId="61" applyNumberFormat="1" applyFont="1" applyBorder="1" applyAlignment="1">
      <alignment horizontal="right"/>
      <protection/>
    </xf>
    <xf numFmtId="0" fontId="19" fillId="0" borderId="64" xfId="61" applyNumberFormat="1" applyFont="1" applyBorder="1" quotePrefix="1">
      <alignment/>
      <protection/>
    </xf>
    <xf numFmtId="2" fontId="19" fillId="0" borderId="65" xfId="61" applyNumberFormat="1" applyFont="1" applyBorder="1">
      <alignment/>
      <protection/>
    </xf>
    <xf numFmtId="3" fontId="19" fillId="0" borderId="66" xfId="61" applyNumberFormat="1" applyFont="1" applyBorder="1">
      <alignment/>
      <protection/>
    </xf>
    <xf numFmtId="10" fontId="19" fillId="0" borderId="67" xfId="61" applyNumberFormat="1" applyFont="1" applyBorder="1">
      <alignment/>
      <protection/>
    </xf>
    <xf numFmtId="2" fontId="19" fillId="0" borderId="65" xfId="61" applyNumberFormat="1" applyFont="1" applyBorder="1" applyAlignment="1">
      <alignment horizontal="right"/>
      <protection/>
    </xf>
    <xf numFmtId="0" fontId="19" fillId="0" borderId="68" xfId="61" applyNumberFormat="1" applyFont="1" applyBorder="1" quotePrefix="1">
      <alignment/>
      <protection/>
    </xf>
    <xf numFmtId="3" fontId="19" fillId="0" borderId="69" xfId="61" applyNumberFormat="1" applyFont="1" applyBorder="1">
      <alignment/>
      <protection/>
    </xf>
    <xf numFmtId="0" fontId="19" fillId="0" borderId="70" xfId="61" applyNumberFormat="1" applyFont="1" applyBorder="1" quotePrefix="1">
      <alignment/>
      <protection/>
    </xf>
    <xf numFmtId="2" fontId="47" fillId="0" borderId="71" xfId="61" applyNumberFormat="1" applyFont="1" applyBorder="1">
      <alignment/>
      <protection/>
    </xf>
    <xf numFmtId="3" fontId="47" fillId="0" borderId="72" xfId="61" applyNumberFormat="1" applyFont="1" applyBorder="1">
      <alignment/>
      <protection/>
    </xf>
    <xf numFmtId="10" fontId="47" fillId="0" borderId="73" xfId="61" applyNumberFormat="1" applyFont="1" applyBorder="1">
      <alignment/>
      <protection/>
    </xf>
    <xf numFmtId="0" fontId="47" fillId="0" borderId="74" xfId="61" applyNumberFormat="1" applyFont="1" applyBorder="1">
      <alignment/>
      <protection/>
    </xf>
    <xf numFmtId="49" fontId="19" fillId="0" borderId="0" xfId="61" applyNumberFormat="1" applyFont="1" applyAlignment="1">
      <alignment horizontal="center" vertical="center" wrapText="1"/>
      <protection/>
    </xf>
    <xf numFmtId="49" fontId="20" fillId="33" borderId="75" xfId="61" applyNumberFormat="1" applyFont="1" applyFill="1" applyBorder="1" applyAlignment="1">
      <alignment horizontal="center" vertical="center" wrapText="1"/>
      <protection/>
    </xf>
    <xf numFmtId="49" fontId="20" fillId="33" borderId="76" xfId="61" applyNumberFormat="1" applyFont="1" applyFill="1" applyBorder="1" applyAlignment="1">
      <alignment horizontal="center" vertical="center" wrapText="1"/>
      <protection/>
    </xf>
    <xf numFmtId="49" fontId="20" fillId="33" borderId="77" xfId="61" applyNumberFormat="1" applyFont="1" applyFill="1" applyBorder="1" applyAlignment="1">
      <alignment horizontal="center" vertical="center" wrapText="1"/>
      <protection/>
    </xf>
    <xf numFmtId="0" fontId="19" fillId="33" borderId="78" xfId="61" applyFont="1" applyFill="1" applyBorder="1" applyAlignment="1">
      <alignment vertical="center"/>
      <protection/>
    </xf>
    <xf numFmtId="0" fontId="20" fillId="33" borderId="60" xfId="61" applyFont="1" applyFill="1" applyBorder="1" applyAlignment="1">
      <alignment horizontal="center"/>
      <protection/>
    </xf>
    <xf numFmtId="0" fontId="20" fillId="33" borderId="79" xfId="61" applyFont="1" applyFill="1" applyBorder="1" applyAlignment="1">
      <alignment horizontal="center"/>
      <protection/>
    </xf>
    <xf numFmtId="0" fontId="20" fillId="33" borderId="80" xfId="61" applyFont="1" applyFill="1" applyBorder="1" applyAlignment="1">
      <alignment horizontal="center"/>
      <protection/>
    </xf>
    <xf numFmtId="0" fontId="20" fillId="33" borderId="35" xfId="61" applyFont="1" applyFill="1" applyBorder="1" applyAlignment="1">
      <alignment horizontal="center"/>
      <protection/>
    </xf>
    <xf numFmtId="0" fontId="20" fillId="33" borderId="61" xfId="61" applyFont="1" applyFill="1" applyBorder="1" applyAlignment="1">
      <alignment horizontal="center"/>
      <protection/>
    </xf>
    <xf numFmtId="1" fontId="20" fillId="33" borderId="45" xfId="61" applyNumberFormat="1" applyFont="1" applyFill="1" applyBorder="1" applyAlignment="1">
      <alignment horizontal="center" vertical="center" wrapText="1"/>
      <protection/>
    </xf>
    <xf numFmtId="0" fontId="39" fillId="33" borderId="60" xfId="61" applyFont="1" applyFill="1" applyBorder="1" applyAlignment="1">
      <alignment horizontal="center" vertical="center"/>
      <protection/>
    </xf>
    <xf numFmtId="0" fontId="39" fillId="33" borderId="79" xfId="61" applyFont="1" applyFill="1" applyBorder="1" applyAlignment="1">
      <alignment horizontal="center" vertical="center"/>
      <protection/>
    </xf>
    <xf numFmtId="0" fontId="39" fillId="33" borderId="61" xfId="61" applyFont="1" applyFill="1" applyBorder="1" applyAlignment="1">
      <alignment horizontal="center" vertical="center"/>
      <protection/>
    </xf>
    <xf numFmtId="37" fontId="48" fillId="35" borderId="60" xfId="45" applyNumberFormat="1" applyFont="1" applyFill="1" applyBorder="1" applyAlignment="1" applyProtection="1">
      <alignment horizontal="center"/>
      <protection/>
    </xf>
    <xf numFmtId="37" fontId="48" fillId="35" borderId="61" xfId="45" applyNumberFormat="1" applyFont="1" applyFill="1" applyBorder="1" applyAlignment="1" applyProtection="1">
      <alignment horizontal="center"/>
      <protection/>
    </xf>
    <xf numFmtId="0" fontId="19" fillId="0" borderId="0" xfId="62" applyFont="1">
      <alignment/>
      <protection/>
    </xf>
    <xf numFmtId="0" fontId="46" fillId="0" borderId="0" xfId="62" applyFont="1">
      <alignment/>
      <protection/>
    </xf>
    <xf numFmtId="2" fontId="19" fillId="0" borderId="46" xfId="62" applyNumberFormat="1" applyFont="1" applyBorder="1">
      <alignment/>
      <protection/>
    </xf>
    <xf numFmtId="3" fontId="19" fillId="0" borderId="81" xfId="62" applyNumberFormat="1" applyFont="1" applyBorder="1">
      <alignment/>
      <protection/>
    </xf>
    <xf numFmtId="10" fontId="19" fillId="0" borderId="63" xfId="62" applyNumberFormat="1" applyFont="1" applyBorder="1">
      <alignment/>
      <protection/>
    </xf>
    <xf numFmtId="2" fontId="19" fillId="0" borderId="46" xfId="62" applyNumberFormat="1" applyFont="1" applyBorder="1" applyAlignment="1">
      <alignment horizontal="right"/>
      <protection/>
    </xf>
    <xf numFmtId="0" fontId="19" fillId="0" borderId="26" xfId="62" applyNumberFormat="1" applyFont="1" applyBorder="1">
      <alignment/>
      <protection/>
    </xf>
    <xf numFmtId="2" fontId="19" fillId="0" borderId="65" xfId="62" applyNumberFormat="1" applyFont="1" applyBorder="1">
      <alignment/>
      <protection/>
    </xf>
    <xf numFmtId="3" fontId="19" fillId="0" borderId="69" xfId="62" applyNumberFormat="1" applyFont="1" applyBorder="1">
      <alignment/>
      <protection/>
    </xf>
    <xf numFmtId="10" fontId="19" fillId="0" borderId="67" xfId="62" applyNumberFormat="1" applyFont="1" applyBorder="1">
      <alignment/>
      <protection/>
    </xf>
    <xf numFmtId="2" fontId="19" fillId="0" borderId="65" xfId="62" applyNumberFormat="1" applyFont="1" applyBorder="1" applyAlignment="1">
      <alignment horizontal="right"/>
      <protection/>
    </xf>
    <xf numFmtId="0" fontId="19" fillId="0" borderId="70" xfId="62" applyNumberFormat="1" applyFont="1" applyBorder="1">
      <alignment/>
      <protection/>
    </xf>
    <xf numFmtId="0" fontId="19" fillId="0" borderId="70" xfId="62" applyNumberFormat="1" applyFont="1" applyBorder="1" quotePrefix="1">
      <alignment/>
      <protection/>
    </xf>
    <xf numFmtId="0" fontId="47" fillId="0" borderId="0" xfId="62" applyFont="1">
      <alignment/>
      <protection/>
    </xf>
    <xf numFmtId="2" fontId="47" fillId="0" borderId="71" xfId="62" applyNumberFormat="1" applyFont="1" applyBorder="1">
      <alignment/>
      <protection/>
    </xf>
    <xf numFmtId="3" fontId="47" fillId="0" borderId="72" xfId="62" applyNumberFormat="1" applyFont="1" applyBorder="1">
      <alignment/>
      <protection/>
    </xf>
    <xf numFmtId="2" fontId="47" fillId="0" borderId="73" xfId="62" applyNumberFormat="1" applyFont="1" applyBorder="1">
      <alignment/>
      <protection/>
    </xf>
    <xf numFmtId="10" fontId="47" fillId="0" borderId="73" xfId="62" applyNumberFormat="1" applyFont="1" applyBorder="1">
      <alignment/>
      <protection/>
    </xf>
    <xf numFmtId="0" fontId="47" fillId="0" borderId="74" xfId="62" applyNumberFormat="1" applyFont="1" applyBorder="1">
      <alignment/>
      <protection/>
    </xf>
    <xf numFmtId="49" fontId="19" fillId="0" borderId="0" xfId="62" applyNumberFormat="1" applyFont="1" applyAlignment="1">
      <alignment horizontal="center" vertical="center" wrapText="1"/>
      <protection/>
    </xf>
    <xf numFmtId="0" fontId="39" fillId="33" borderId="60" xfId="62" applyFont="1" applyFill="1" applyBorder="1" applyAlignment="1">
      <alignment horizontal="center" vertical="center"/>
      <protection/>
    </xf>
    <xf numFmtId="0" fontId="39" fillId="33" borderId="79" xfId="62" applyFont="1" applyFill="1" applyBorder="1" applyAlignment="1">
      <alignment horizontal="center" vertical="center"/>
      <protection/>
    </xf>
    <xf numFmtId="0" fontId="39" fillId="33" borderId="61" xfId="62" applyFont="1" applyFill="1" applyBorder="1" applyAlignment="1">
      <alignment horizontal="center" vertical="center"/>
      <protection/>
    </xf>
    <xf numFmtId="0" fontId="19" fillId="0" borderId="0" xfId="63" applyFont="1">
      <alignment/>
      <protection/>
    </xf>
    <xf numFmtId="3" fontId="19" fillId="0" borderId="0" xfId="63" applyNumberFormat="1" applyFont="1">
      <alignment/>
      <protection/>
    </xf>
    <xf numFmtId="10" fontId="19" fillId="0" borderId="82" xfId="63" applyNumberFormat="1" applyFont="1" applyBorder="1" applyAlignment="1">
      <alignment horizontal="right"/>
      <protection/>
    </xf>
    <xf numFmtId="3" fontId="19" fillId="0" borderId="83" xfId="63" applyNumberFormat="1" applyFont="1" applyBorder="1">
      <alignment/>
      <protection/>
    </xf>
    <xf numFmtId="3" fontId="19" fillId="0" borderId="84" xfId="63" applyNumberFormat="1" applyFont="1" applyBorder="1">
      <alignment/>
      <protection/>
    </xf>
    <xf numFmtId="10" fontId="19" fillId="0" borderId="82" xfId="63" applyNumberFormat="1" applyFont="1" applyBorder="1">
      <alignment/>
      <protection/>
    </xf>
    <xf numFmtId="0" fontId="19" fillId="0" borderId="85" xfId="63" applyFont="1" applyBorder="1">
      <alignment/>
      <protection/>
    </xf>
    <xf numFmtId="10" fontId="19" fillId="0" borderId="86" xfId="63" applyNumberFormat="1" applyFont="1" applyBorder="1" applyAlignment="1">
      <alignment horizontal="right"/>
      <protection/>
    </xf>
    <xf numFmtId="3" fontId="19" fillId="0" borderId="87" xfId="63" applyNumberFormat="1" applyFont="1" applyBorder="1">
      <alignment/>
      <protection/>
    </xf>
    <xf numFmtId="3" fontId="19" fillId="0" borderId="66" xfId="63" applyNumberFormat="1" applyFont="1" applyBorder="1">
      <alignment/>
      <protection/>
    </xf>
    <xf numFmtId="10" fontId="19" fillId="0" borderId="86" xfId="63" applyNumberFormat="1" applyFont="1" applyBorder="1">
      <alignment/>
      <protection/>
    </xf>
    <xf numFmtId="3" fontId="19" fillId="0" borderId="88" xfId="63" applyNumberFormat="1" applyFont="1" applyBorder="1">
      <alignment/>
      <protection/>
    </xf>
    <xf numFmtId="0" fontId="19" fillId="0" borderId="89" xfId="63" applyFont="1" applyBorder="1">
      <alignment/>
      <protection/>
    </xf>
    <xf numFmtId="10" fontId="19" fillId="0" borderId="90" xfId="63" applyNumberFormat="1" applyFont="1" applyBorder="1" applyAlignment="1">
      <alignment horizontal="right"/>
      <protection/>
    </xf>
    <xf numFmtId="3" fontId="19" fillId="0" borderId="91" xfId="63" applyNumberFormat="1" applyFont="1" applyBorder="1">
      <alignment/>
      <protection/>
    </xf>
    <xf numFmtId="3" fontId="19" fillId="0" borderId="92" xfId="63" applyNumberFormat="1" applyFont="1" applyBorder="1">
      <alignment/>
      <protection/>
    </xf>
    <xf numFmtId="10" fontId="19" fillId="0" borderId="90" xfId="63" applyNumberFormat="1" applyFont="1" applyBorder="1">
      <alignment/>
      <protection/>
    </xf>
    <xf numFmtId="3" fontId="19" fillId="0" borderId="93" xfId="63" applyNumberFormat="1" applyFont="1" applyBorder="1">
      <alignment/>
      <protection/>
    </xf>
    <xf numFmtId="0" fontId="19" fillId="0" borderId="94" xfId="63" applyFont="1" applyBorder="1">
      <alignment/>
      <protection/>
    </xf>
    <xf numFmtId="0" fontId="49" fillId="0" borderId="0" xfId="63" applyFont="1">
      <alignment/>
      <protection/>
    </xf>
    <xf numFmtId="10" fontId="49" fillId="0" borderId="71" xfId="63" applyNumberFormat="1" applyFont="1" applyBorder="1">
      <alignment/>
      <protection/>
    </xf>
    <xf numFmtId="3" fontId="49" fillId="0" borderId="95" xfId="63" applyNumberFormat="1" applyFont="1" applyBorder="1">
      <alignment/>
      <protection/>
    </xf>
    <xf numFmtId="3" fontId="49" fillId="0" borderId="74" xfId="63" applyNumberFormat="1" applyFont="1" applyBorder="1">
      <alignment/>
      <protection/>
    </xf>
    <xf numFmtId="3" fontId="49" fillId="0" borderId="96" xfId="63" applyNumberFormat="1" applyFont="1" applyBorder="1">
      <alignment/>
      <protection/>
    </xf>
    <xf numFmtId="0" fontId="49" fillId="0" borderId="97" xfId="63" applyNumberFormat="1" applyFont="1" applyBorder="1">
      <alignment/>
      <protection/>
    </xf>
    <xf numFmtId="1" fontId="19" fillId="0" borderId="0" xfId="63" applyNumberFormat="1" applyFont="1" applyAlignment="1">
      <alignment horizontal="center" vertical="center" wrapText="1"/>
      <protection/>
    </xf>
    <xf numFmtId="0" fontId="19" fillId="33" borderId="82" xfId="63" applyFont="1" applyFill="1" applyBorder="1" applyAlignment="1">
      <alignment horizontal="center" vertical="center" wrapText="1"/>
      <protection/>
    </xf>
    <xf numFmtId="49" fontId="20" fillId="33" borderId="98" xfId="63" applyNumberFormat="1" applyFont="1" applyFill="1" applyBorder="1" applyAlignment="1">
      <alignment horizontal="center" vertical="center" wrapText="1"/>
      <protection/>
    </xf>
    <xf numFmtId="49" fontId="20" fillId="33" borderId="99" xfId="63" applyNumberFormat="1" applyFont="1" applyFill="1" applyBorder="1" applyAlignment="1">
      <alignment horizontal="center" vertical="center" wrapText="1"/>
      <protection/>
    </xf>
    <xf numFmtId="0" fontId="19" fillId="33" borderId="46" xfId="63" applyFont="1" applyFill="1" applyBorder="1">
      <alignment/>
      <protection/>
    </xf>
    <xf numFmtId="49" fontId="20" fillId="33" borderId="83" xfId="63" applyNumberFormat="1" applyFont="1" applyFill="1" applyBorder="1" applyAlignment="1">
      <alignment horizontal="center" vertical="center" wrapText="1"/>
      <protection/>
    </xf>
    <xf numFmtId="49" fontId="20" fillId="33" borderId="62" xfId="63" applyNumberFormat="1" applyFont="1" applyFill="1" applyBorder="1" applyAlignment="1">
      <alignment horizontal="center" vertical="center" wrapText="1"/>
      <protection/>
    </xf>
    <xf numFmtId="0" fontId="19" fillId="33" borderId="100" xfId="63" applyFont="1" applyFill="1" applyBorder="1" applyAlignment="1">
      <alignment horizontal="center" vertical="center" wrapText="1"/>
      <protection/>
    </xf>
    <xf numFmtId="49" fontId="20" fillId="33" borderId="84" xfId="63" applyNumberFormat="1" applyFont="1" applyFill="1" applyBorder="1" applyAlignment="1">
      <alignment horizontal="center" vertical="center" wrapText="1"/>
      <protection/>
    </xf>
    <xf numFmtId="0" fontId="30" fillId="33" borderId="101" xfId="63" applyFont="1" applyFill="1" applyBorder="1" applyAlignment="1">
      <alignment vertical="center"/>
      <protection/>
    </xf>
    <xf numFmtId="1" fontId="20" fillId="33" borderId="102" xfId="63" applyNumberFormat="1" applyFont="1" applyFill="1" applyBorder="1" applyAlignment="1">
      <alignment horizontal="center" vertical="center" wrapText="1"/>
      <protection/>
    </xf>
    <xf numFmtId="49" fontId="21" fillId="33" borderId="103" xfId="63" applyNumberFormat="1" applyFont="1" applyFill="1" applyBorder="1">
      <alignment/>
      <protection/>
    </xf>
    <xf numFmtId="49" fontId="21" fillId="33" borderId="104" xfId="63" applyNumberFormat="1" applyFont="1" applyFill="1" applyBorder="1">
      <alignment/>
      <protection/>
    </xf>
    <xf numFmtId="49" fontId="36" fillId="33" borderId="105" xfId="63" applyNumberFormat="1" applyFont="1" applyFill="1" applyBorder="1" applyAlignment="1">
      <alignment horizontal="center" vertical="center" wrapText="1"/>
      <protection/>
    </xf>
    <xf numFmtId="1" fontId="20" fillId="33" borderId="75" xfId="63" applyNumberFormat="1" applyFont="1" applyFill="1" applyBorder="1" applyAlignment="1">
      <alignment horizontal="center" vertical="center" wrapText="1"/>
      <protection/>
    </xf>
    <xf numFmtId="1" fontId="20" fillId="33" borderId="67" xfId="63" applyNumberFormat="1" applyFont="1" applyFill="1" applyBorder="1" applyAlignment="1">
      <alignment horizontal="center" vertical="center" wrapText="1"/>
      <protection/>
    </xf>
    <xf numFmtId="49" fontId="36" fillId="33" borderId="104" xfId="63" applyNumberFormat="1" applyFont="1" applyFill="1" applyBorder="1" applyAlignment="1">
      <alignment horizontal="center" vertical="center" wrapText="1"/>
      <protection/>
    </xf>
    <xf numFmtId="0" fontId="30" fillId="33" borderId="89" xfId="63" applyFont="1" applyFill="1" applyBorder="1" applyAlignment="1">
      <alignment vertical="center"/>
      <protection/>
    </xf>
    <xf numFmtId="0" fontId="20" fillId="33" borderId="77" xfId="63" applyFont="1" applyFill="1" applyBorder="1" applyAlignment="1">
      <alignment horizontal="center"/>
      <protection/>
    </xf>
    <xf numFmtId="0" fontId="20" fillId="33" borderId="106" xfId="63" applyFont="1" applyFill="1" applyBorder="1" applyAlignment="1">
      <alignment horizontal="center"/>
      <protection/>
    </xf>
    <xf numFmtId="0" fontId="20" fillId="33" borderId="107" xfId="63" applyFont="1" applyFill="1" applyBorder="1" applyAlignment="1">
      <alignment horizontal="center"/>
      <protection/>
    </xf>
    <xf numFmtId="0" fontId="20" fillId="33" borderId="76" xfId="63" applyFont="1" applyFill="1" applyBorder="1" applyAlignment="1">
      <alignment horizontal="center"/>
      <protection/>
    </xf>
    <xf numFmtId="1" fontId="38" fillId="33" borderId="108" xfId="63" applyNumberFormat="1" applyFont="1" applyFill="1" applyBorder="1" applyAlignment="1">
      <alignment horizontal="center" vertical="center" wrapText="1"/>
      <protection/>
    </xf>
    <xf numFmtId="0" fontId="50" fillId="33" borderId="80" xfId="63" applyFont="1" applyFill="1" applyBorder="1" applyAlignment="1">
      <alignment horizontal="center" vertical="center"/>
      <protection/>
    </xf>
    <xf numFmtId="0" fontId="50" fillId="33" borderId="35" xfId="63" applyFont="1" applyFill="1" applyBorder="1" applyAlignment="1">
      <alignment horizontal="center" vertical="center"/>
      <protection/>
    </xf>
    <xf numFmtId="0" fontId="50" fillId="33" borderId="34" xfId="63" applyFont="1" applyFill="1" applyBorder="1" applyAlignment="1">
      <alignment horizontal="center" vertical="center"/>
      <protection/>
    </xf>
    <xf numFmtId="10" fontId="19" fillId="0" borderId="10" xfId="63" applyNumberFormat="1" applyFont="1" applyBorder="1" applyAlignment="1">
      <alignment horizontal="right"/>
      <protection/>
    </xf>
    <xf numFmtId="3" fontId="19" fillId="0" borderId="12" xfId="63" applyNumberFormat="1" applyFont="1" applyBorder="1">
      <alignment/>
      <protection/>
    </xf>
    <xf numFmtId="3" fontId="19" fillId="0" borderId="15" xfId="63" applyNumberFormat="1" applyFont="1" applyBorder="1">
      <alignment/>
      <protection/>
    </xf>
    <xf numFmtId="3" fontId="19" fillId="0" borderId="16" xfId="63" applyNumberFormat="1" applyFont="1" applyBorder="1">
      <alignment/>
      <protection/>
    </xf>
    <xf numFmtId="10" fontId="19" fillId="0" borderId="109" xfId="63" applyNumberFormat="1" applyFont="1" applyBorder="1">
      <alignment/>
      <protection/>
    </xf>
    <xf numFmtId="10" fontId="19" fillId="0" borderId="11" xfId="63" applyNumberFormat="1" applyFont="1" applyBorder="1">
      <alignment/>
      <protection/>
    </xf>
    <xf numFmtId="3" fontId="19" fillId="0" borderId="110" xfId="63" applyNumberFormat="1" applyFont="1" applyBorder="1">
      <alignment/>
      <protection/>
    </xf>
    <xf numFmtId="0" fontId="19" fillId="0" borderId="111" xfId="63" applyFont="1" applyBorder="1">
      <alignment/>
      <protection/>
    </xf>
    <xf numFmtId="10" fontId="19" fillId="0" borderId="112" xfId="63" applyNumberFormat="1" applyFont="1" applyBorder="1" applyAlignment="1">
      <alignment horizontal="right"/>
      <protection/>
    </xf>
    <xf numFmtId="3" fontId="19" fillId="0" borderId="113" xfId="63" applyNumberFormat="1" applyFont="1" applyBorder="1">
      <alignment/>
      <protection/>
    </xf>
    <xf numFmtId="3" fontId="19" fillId="0" borderId="114" xfId="63" applyNumberFormat="1" applyFont="1" applyBorder="1">
      <alignment/>
      <protection/>
    </xf>
    <xf numFmtId="10" fontId="19" fillId="0" borderId="115" xfId="63" applyNumberFormat="1" applyFont="1" applyBorder="1">
      <alignment/>
      <protection/>
    </xf>
    <xf numFmtId="3" fontId="19" fillId="0" borderId="116" xfId="63" applyNumberFormat="1" applyFont="1" applyBorder="1">
      <alignment/>
      <protection/>
    </xf>
    <xf numFmtId="10" fontId="19" fillId="0" borderId="70" xfId="63" applyNumberFormat="1" applyFont="1" applyBorder="1">
      <alignment/>
      <protection/>
    </xf>
    <xf numFmtId="0" fontId="19" fillId="0" borderId="117" xfId="63" applyFont="1" applyBorder="1">
      <alignment/>
      <protection/>
    </xf>
    <xf numFmtId="10" fontId="49" fillId="0" borderId="118" xfId="63" applyNumberFormat="1" applyFont="1" applyBorder="1">
      <alignment/>
      <protection/>
    </xf>
    <xf numFmtId="3" fontId="49" fillId="0" borderId="119" xfId="63" applyNumberFormat="1" applyFont="1" applyBorder="1">
      <alignment/>
      <protection/>
    </xf>
    <xf numFmtId="3" fontId="49" fillId="0" borderId="120" xfId="63" applyNumberFormat="1" applyFont="1" applyBorder="1">
      <alignment/>
      <protection/>
    </xf>
    <xf numFmtId="10" fontId="49" fillId="0" borderId="121" xfId="63" applyNumberFormat="1" applyFont="1" applyBorder="1">
      <alignment/>
      <protection/>
    </xf>
    <xf numFmtId="3" fontId="49" fillId="0" borderId="122" xfId="63" applyNumberFormat="1" applyFont="1" applyBorder="1">
      <alignment/>
      <protection/>
    </xf>
    <xf numFmtId="10" fontId="49" fillId="0" borderId="123" xfId="63" applyNumberFormat="1" applyFont="1" applyBorder="1">
      <alignment/>
      <protection/>
    </xf>
    <xf numFmtId="0" fontId="49" fillId="0" borderId="124" xfId="63" applyNumberFormat="1" applyFont="1" applyBorder="1">
      <alignment/>
      <protection/>
    </xf>
    <xf numFmtId="0" fontId="19" fillId="33" borderId="125" xfId="63" applyFont="1" applyFill="1" applyBorder="1" applyAlignment="1">
      <alignment horizontal="center" vertical="center" wrapText="1"/>
      <protection/>
    </xf>
    <xf numFmtId="49" fontId="20" fillId="33" borderId="126" xfId="63" applyNumberFormat="1" applyFont="1" applyFill="1" applyBorder="1" applyAlignment="1">
      <alignment horizontal="center" vertical="center" wrapText="1"/>
      <protection/>
    </xf>
    <xf numFmtId="0" fontId="19" fillId="33" borderId="44" xfId="63" applyFont="1" applyFill="1" applyBorder="1">
      <alignment/>
      <protection/>
    </xf>
    <xf numFmtId="49" fontId="20" fillId="33" borderId="127" xfId="63" applyNumberFormat="1" applyFont="1" applyFill="1" applyBorder="1" applyAlignment="1">
      <alignment horizontal="center" vertical="center" wrapText="1"/>
      <protection/>
    </xf>
    <xf numFmtId="0" fontId="19" fillId="33" borderId="128" xfId="63" applyFont="1" applyFill="1" applyBorder="1" applyAlignment="1">
      <alignment horizontal="center" vertical="center" wrapText="1"/>
      <protection/>
    </xf>
    <xf numFmtId="0" fontId="30" fillId="33" borderId="129" xfId="63" applyFont="1" applyFill="1" applyBorder="1" applyAlignment="1">
      <alignment vertical="center"/>
      <protection/>
    </xf>
    <xf numFmtId="1" fontId="21" fillId="0" borderId="0" xfId="63" applyNumberFormat="1" applyFont="1" applyAlignment="1">
      <alignment horizontal="center" vertical="center" wrapText="1"/>
      <protection/>
    </xf>
    <xf numFmtId="1" fontId="20" fillId="33" borderId="130" xfId="63" applyNumberFormat="1" applyFont="1" applyFill="1" applyBorder="1" applyAlignment="1">
      <alignment horizontal="center" vertical="center" wrapText="1"/>
      <protection/>
    </xf>
    <xf numFmtId="49" fontId="21" fillId="33" borderId="131" xfId="63" applyNumberFormat="1" applyFont="1" applyFill="1" applyBorder="1">
      <alignment/>
      <protection/>
    </xf>
    <xf numFmtId="49" fontId="21" fillId="33" borderId="132" xfId="63" applyNumberFormat="1" applyFont="1" applyFill="1" applyBorder="1">
      <alignment/>
      <protection/>
    </xf>
    <xf numFmtId="49" fontId="36" fillId="33" borderId="133" xfId="63" applyNumberFormat="1" applyFont="1" applyFill="1" applyBorder="1" applyAlignment="1">
      <alignment horizontal="center" vertical="center" wrapText="1"/>
      <protection/>
    </xf>
    <xf numFmtId="1" fontId="20" fillId="33" borderId="45" xfId="63" applyNumberFormat="1" applyFont="1" applyFill="1" applyBorder="1" applyAlignment="1">
      <alignment horizontal="center" vertical="center" wrapText="1"/>
      <protection/>
    </xf>
    <xf numFmtId="49" fontId="36" fillId="33" borderId="132" xfId="63" applyNumberFormat="1" applyFont="1" applyFill="1" applyBorder="1" applyAlignment="1">
      <alignment horizontal="center" vertical="center" wrapText="1"/>
      <protection/>
    </xf>
    <xf numFmtId="1" fontId="20" fillId="33" borderId="105" xfId="63" applyNumberFormat="1" applyFont="1" applyFill="1" applyBorder="1" applyAlignment="1">
      <alignment horizontal="center" vertical="center" wrapText="1"/>
      <protection/>
    </xf>
    <xf numFmtId="0" fontId="30" fillId="33" borderId="134" xfId="63" applyFont="1" applyFill="1" applyBorder="1" applyAlignment="1">
      <alignment vertical="center"/>
      <protection/>
    </xf>
    <xf numFmtId="0" fontId="30" fillId="0" borderId="0" xfId="63" applyFont="1">
      <alignment/>
      <protection/>
    </xf>
    <xf numFmtId="0" fontId="38" fillId="33" borderId="135" xfId="63" applyFont="1" applyFill="1" applyBorder="1" applyAlignment="1">
      <alignment horizontal="center"/>
      <protection/>
    </xf>
    <xf numFmtId="0" fontId="38" fillId="33" borderId="136" xfId="63" applyFont="1" applyFill="1" applyBorder="1" applyAlignment="1">
      <alignment horizontal="center"/>
      <protection/>
    </xf>
    <xf numFmtId="1" fontId="38" fillId="33" borderId="137" xfId="63" applyNumberFormat="1" applyFont="1" applyFill="1" applyBorder="1" applyAlignment="1">
      <alignment horizontal="center" vertical="center" wrapText="1"/>
      <protection/>
    </xf>
    <xf numFmtId="0" fontId="41" fillId="33" borderId="138" xfId="63" applyFont="1" applyFill="1" applyBorder="1" applyAlignment="1">
      <alignment horizontal="center" vertical="center"/>
      <protection/>
    </xf>
    <xf numFmtId="0" fontId="19" fillId="0" borderId="0" xfId="64" applyFont="1">
      <alignment/>
      <protection/>
    </xf>
    <xf numFmtId="0" fontId="19" fillId="0" borderId="0" xfId="60" applyNumberFormat="1" applyFont="1" applyFill="1" applyBorder="1">
      <alignment/>
      <protection/>
    </xf>
    <xf numFmtId="0" fontId="46" fillId="0" borderId="0" xfId="64" applyFont="1">
      <alignment/>
      <protection/>
    </xf>
    <xf numFmtId="10" fontId="19" fillId="0" borderId="46" xfId="64" applyNumberFormat="1" applyFont="1" applyBorder="1">
      <alignment/>
      <protection/>
    </xf>
    <xf numFmtId="3" fontId="19" fillId="0" borderId="27" xfId="64" applyNumberFormat="1" applyFont="1" applyBorder="1">
      <alignment/>
      <protection/>
    </xf>
    <xf numFmtId="3" fontId="19" fillId="0" borderId="26" xfId="64" applyNumberFormat="1" applyFont="1" applyBorder="1">
      <alignment/>
      <protection/>
    </xf>
    <xf numFmtId="10" fontId="19" fillId="0" borderId="30" xfId="64" applyNumberFormat="1" applyFont="1" applyBorder="1">
      <alignment/>
      <protection/>
    </xf>
    <xf numFmtId="0" fontId="19" fillId="0" borderId="78" xfId="64" applyNumberFormat="1" applyFont="1" applyBorder="1">
      <alignment/>
      <protection/>
    </xf>
    <xf numFmtId="10" fontId="19" fillId="0" borderId="65" xfId="64" applyNumberFormat="1" applyFont="1" applyBorder="1">
      <alignment/>
      <protection/>
    </xf>
    <xf numFmtId="3" fontId="19" fillId="0" borderId="113" xfId="64" applyNumberFormat="1" applyFont="1" applyBorder="1">
      <alignment/>
      <protection/>
    </xf>
    <xf numFmtId="3" fontId="19" fillId="0" borderId="70" xfId="64" applyNumberFormat="1" applyFont="1" applyBorder="1">
      <alignment/>
      <protection/>
    </xf>
    <xf numFmtId="10" fontId="19" fillId="0" borderId="114" xfId="64" applyNumberFormat="1" applyFont="1" applyBorder="1">
      <alignment/>
      <protection/>
    </xf>
    <xf numFmtId="0" fontId="19" fillId="0" borderId="115" xfId="64" applyNumberFormat="1" applyFont="1" applyBorder="1">
      <alignment/>
      <protection/>
    </xf>
    <xf numFmtId="0" fontId="49" fillId="0" borderId="0" xfId="64" applyFont="1">
      <alignment/>
      <protection/>
    </xf>
    <xf numFmtId="10" fontId="49" fillId="0" borderId="71" xfId="64" applyNumberFormat="1" applyFont="1" applyBorder="1" applyAlignment="1">
      <alignment vertical="center"/>
      <protection/>
    </xf>
    <xf numFmtId="3" fontId="49" fillId="0" borderId="96" xfId="64" applyNumberFormat="1" applyFont="1" applyBorder="1" applyAlignment="1">
      <alignment vertical="center"/>
      <protection/>
    </xf>
    <xf numFmtId="3" fontId="49" fillId="0" borderId="72" xfId="64" applyNumberFormat="1" applyFont="1" applyBorder="1" applyAlignment="1">
      <alignment vertical="center"/>
      <protection/>
    </xf>
    <xf numFmtId="0" fontId="49" fillId="0" borderId="97" xfId="64" applyNumberFormat="1" applyFont="1" applyBorder="1" applyAlignment="1">
      <alignment vertical="center"/>
      <protection/>
    </xf>
    <xf numFmtId="1" fontId="19" fillId="0" borderId="0" xfId="64" applyNumberFormat="1" applyFont="1" applyAlignment="1">
      <alignment horizontal="center" vertical="center" wrapText="1"/>
      <protection/>
    </xf>
    <xf numFmtId="1" fontId="20" fillId="33" borderId="77" xfId="64" applyNumberFormat="1" applyFont="1" applyFill="1" applyBorder="1" applyAlignment="1">
      <alignment horizontal="center" vertical="center" wrapText="1"/>
      <protection/>
    </xf>
    <xf numFmtId="1" fontId="20" fillId="33" borderId="107" xfId="64" applyNumberFormat="1" applyFont="1" applyFill="1" applyBorder="1" applyAlignment="1">
      <alignment horizontal="center" vertical="center" wrapText="1"/>
      <protection/>
    </xf>
    <xf numFmtId="49" fontId="20" fillId="33" borderId="107" xfId="64" applyNumberFormat="1" applyFont="1" applyFill="1" applyBorder="1" applyAlignment="1">
      <alignment horizontal="center" vertical="center" wrapText="1"/>
      <protection/>
    </xf>
    <xf numFmtId="1" fontId="20" fillId="33" borderId="60" xfId="64" applyNumberFormat="1" applyFont="1" applyFill="1" applyBorder="1" applyAlignment="1">
      <alignment horizontal="center" vertical="center" wrapText="1"/>
      <protection/>
    </xf>
    <xf numFmtId="0" fontId="19" fillId="33" borderId="78" xfId="64" applyFont="1" applyFill="1" applyBorder="1" applyAlignment="1">
      <alignment vertical="center"/>
      <protection/>
    </xf>
    <xf numFmtId="0" fontId="19" fillId="0" borderId="0" xfId="64" applyFont="1" applyAlignment="1">
      <alignment vertical="center"/>
      <protection/>
    </xf>
    <xf numFmtId="0" fontId="20" fillId="33" borderId="60" xfId="64" applyFont="1" applyFill="1" applyBorder="1" applyAlignment="1">
      <alignment horizontal="center" vertical="center"/>
      <protection/>
    </xf>
    <xf numFmtId="0" fontId="20" fillId="33" borderId="79" xfId="64" applyFont="1" applyFill="1" applyBorder="1" applyAlignment="1">
      <alignment horizontal="center" vertical="center"/>
      <protection/>
    </xf>
    <xf numFmtId="0" fontId="20" fillId="33" borderId="61" xfId="64" applyFont="1" applyFill="1" applyBorder="1" applyAlignment="1">
      <alignment horizontal="center" vertical="center"/>
      <protection/>
    </xf>
    <xf numFmtId="1" fontId="20" fillId="33" borderId="45" xfId="64" applyNumberFormat="1" applyFont="1" applyFill="1" applyBorder="1" applyAlignment="1">
      <alignment horizontal="center" vertical="center" wrapText="1"/>
      <protection/>
    </xf>
    <xf numFmtId="0" fontId="39" fillId="33" borderId="60" xfId="64" applyFont="1" applyFill="1" applyBorder="1" applyAlignment="1">
      <alignment horizontal="center" vertical="center"/>
      <protection/>
    </xf>
    <xf numFmtId="0" fontId="39" fillId="33" borderId="79" xfId="64" applyFont="1" applyFill="1" applyBorder="1" applyAlignment="1">
      <alignment horizontal="center" vertical="center"/>
      <protection/>
    </xf>
    <xf numFmtId="0" fontId="39" fillId="33" borderId="61" xfId="64" applyFont="1" applyFill="1" applyBorder="1" applyAlignment="1">
      <alignment horizontal="center" vertical="center"/>
      <protection/>
    </xf>
    <xf numFmtId="0" fontId="19" fillId="0" borderId="0" xfId="65" applyFont="1">
      <alignment/>
      <protection/>
    </xf>
    <xf numFmtId="10" fontId="19" fillId="0" borderId="0" xfId="65" applyNumberFormat="1" applyFont="1">
      <alignment/>
      <protection/>
    </xf>
    <xf numFmtId="0" fontId="19" fillId="0" borderId="0" xfId="65" applyNumberFormat="1" applyFont="1" applyFill="1" applyBorder="1">
      <alignment/>
      <protection/>
    </xf>
    <xf numFmtId="10" fontId="19" fillId="0" borderId="0" xfId="65" applyNumberFormat="1" applyFont="1" applyFill="1" applyBorder="1">
      <alignment/>
      <protection/>
    </xf>
    <xf numFmtId="10" fontId="19" fillId="0" borderId="82" xfId="54" applyNumberFormat="1" applyFont="1" applyFill="1" applyBorder="1" applyAlignment="1">
      <alignment horizontal="right"/>
      <protection/>
    </xf>
    <xf numFmtId="3" fontId="19" fillId="0" borderId="83" xfId="65" applyNumberFormat="1" applyFont="1" applyBorder="1">
      <alignment/>
      <protection/>
    </xf>
    <xf numFmtId="10" fontId="19" fillId="0" borderId="139" xfId="65" applyNumberFormat="1" applyFont="1" applyBorder="1">
      <alignment/>
      <protection/>
    </xf>
    <xf numFmtId="3" fontId="19" fillId="0" borderId="62" xfId="65" applyNumberFormat="1" applyFont="1" applyBorder="1">
      <alignment/>
      <protection/>
    </xf>
    <xf numFmtId="3" fontId="19" fillId="0" borderId="83" xfId="65" applyNumberFormat="1" applyFont="1" applyBorder="1" quotePrefix="1">
      <alignment/>
      <protection/>
    </xf>
    <xf numFmtId="10" fontId="19" fillId="0" borderId="83" xfId="65" applyNumberFormat="1" applyFont="1" applyBorder="1">
      <alignment/>
      <protection/>
    </xf>
    <xf numFmtId="0" fontId="19" fillId="0" borderId="85" xfId="65" applyNumberFormat="1" applyFont="1" applyBorder="1" quotePrefix="1">
      <alignment/>
      <protection/>
    </xf>
    <xf numFmtId="10" fontId="19" fillId="0" borderId="86" xfId="54" applyNumberFormat="1" applyFont="1" applyFill="1" applyBorder="1" applyAlignment="1">
      <alignment horizontal="right"/>
      <protection/>
    </xf>
    <xf numFmtId="3" fontId="19" fillId="0" borderId="87" xfId="65" applyNumberFormat="1" applyFont="1" applyBorder="1">
      <alignment/>
      <protection/>
    </xf>
    <xf numFmtId="10" fontId="19" fillId="0" borderId="140" xfId="65" applyNumberFormat="1" applyFont="1" applyBorder="1">
      <alignment/>
      <protection/>
    </xf>
    <xf numFmtId="3" fontId="19" fillId="0" borderId="66" xfId="65" applyNumberFormat="1" applyFont="1" applyBorder="1">
      <alignment/>
      <protection/>
    </xf>
    <xf numFmtId="3" fontId="19" fillId="0" borderId="87" xfId="65" applyNumberFormat="1" applyFont="1" applyBorder="1" quotePrefix="1">
      <alignment/>
      <protection/>
    </xf>
    <xf numFmtId="10" fontId="19" fillId="0" borderId="87" xfId="65" applyNumberFormat="1" applyFont="1" applyBorder="1">
      <alignment/>
      <protection/>
    </xf>
    <xf numFmtId="0" fontId="19" fillId="0" borderId="89" xfId="65" applyNumberFormat="1" applyFont="1" applyBorder="1" quotePrefix="1">
      <alignment/>
      <protection/>
    </xf>
    <xf numFmtId="10" fontId="19" fillId="0" borderId="102" xfId="54" applyNumberFormat="1" applyFont="1" applyFill="1" applyBorder="1" applyAlignment="1">
      <alignment horizontal="right"/>
      <protection/>
    </xf>
    <xf numFmtId="3" fontId="19" fillId="0" borderId="141" xfId="65" applyNumberFormat="1" applyFont="1" applyBorder="1">
      <alignment/>
      <protection/>
    </xf>
    <xf numFmtId="10" fontId="19" fillId="0" borderId="142" xfId="65" applyNumberFormat="1" applyFont="1" applyBorder="1">
      <alignment/>
      <protection/>
    </xf>
    <xf numFmtId="3" fontId="19" fillId="0" borderId="143" xfId="65" applyNumberFormat="1" applyFont="1" applyBorder="1">
      <alignment/>
      <protection/>
    </xf>
    <xf numFmtId="3" fontId="19" fillId="0" borderId="141" xfId="65" applyNumberFormat="1" applyFont="1" applyBorder="1" quotePrefix="1">
      <alignment/>
      <protection/>
    </xf>
    <xf numFmtId="10" fontId="19" fillId="0" borderId="141" xfId="65" applyNumberFormat="1" applyFont="1" applyBorder="1">
      <alignment/>
      <protection/>
    </xf>
    <xf numFmtId="0" fontId="19" fillId="0" borderId="108" xfId="65" applyNumberFormat="1" applyFont="1" applyBorder="1" quotePrefix="1">
      <alignment/>
      <protection/>
    </xf>
    <xf numFmtId="0" fontId="21" fillId="0" borderId="0" xfId="65" applyFont="1" applyFill="1">
      <alignment/>
      <protection/>
    </xf>
    <xf numFmtId="10" fontId="21" fillId="0" borderId="0" xfId="65" applyNumberFormat="1" applyFont="1" applyFill="1" applyBorder="1">
      <alignment/>
      <protection/>
    </xf>
    <xf numFmtId="10" fontId="21" fillId="36" borderId="75" xfId="65" applyNumberFormat="1" applyFont="1" applyFill="1" applyBorder="1">
      <alignment/>
      <protection/>
    </xf>
    <xf numFmtId="3" fontId="21" fillId="36" borderId="144" xfId="65" applyNumberFormat="1" applyFont="1" applyFill="1" applyBorder="1">
      <alignment/>
      <protection/>
    </xf>
    <xf numFmtId="10" fontId="21" fillId="36" borderId="38" xfId="65" applyNumberFormat="1" applyFont="1" applyFill="1" applyBorder="1">
      <alignment/>
      <protection/>
    </xf>
    <xf numFmtId="0" fontId="21" fillId="36" borderId="45" xfId="65" applyNumberFormat="1" applyFont="1" applyFill="1" applyBorder="1">
      <alignment/>
      <protection/>
    </xf>
    <xf numFmtId="0" fontId="19" fillId="0" borderId="89" xfId="65" applyNumberFormat="1" applyFont="1" applyBorder="1">
      <alignment/>
      <protection/>
    </xf>
    <xf numFmtId="10" fontId="21" fillId="36" borderId="102" xfId="65" applyNumberFormat="1" applyFont="1" applyFill="1" applyBorder="1">
      <alignment/>
      <protection/>
    </xf>
    <xf numFmtId="3" fontId="21" fillId="36" borderId="141" xfId="65" applyNumberFormat="1" applyFont="1" applyFill="1" applyBorder="1">
      <alignment/>
      <protection/>
    </xf>
    <xf numFmtId="10" fontId="21" fillId="36" borderId="141" xfId="65" applyNumberFormat="1" applyFont="1" applyFill="1" applyBorder="1">
      <alignment/>
      <protection/>
    </xf>
    <xf numFmtId="3" fontId="21" fillId="36" borderId="143" xfId="65" applyNumberFormat="1" applyFont="1" applyFill="1" applyBorder="1">
      <alignment/>
      <protection/>
    </xf>
    <xf numFmtId="10" fontId="21" fillId="36" borderId="142" xfId="65" applyNumberFormat="1" applyFont="1" applyFill="1" applyBorder="1">
      <alignment/>
      <protection/>
    </xf>
    <xf numFmtId="0" fontId="21" fillId="36" borderId="108" xfId="65" applyNumberFormat="1" applyFont="1" applyFill="1" applyBorder="1">
      <alignment/>
      <protection/>
    </xf>
    <xf numFmtId="3" fontId="19" fillId="0" borderId="88" xfId="65" applyNumberFormat="1" applyFont="1" applyBorder="1">
      <alignment/>
      <protection/>
    </xf>
    <xf numFmtId="3" fontId="21" fillId="36" borderId="103" xfId="65" applyNumberFormat="1" applyFont="1" applyFill="1" applyBorder="1">
      <alignment/>
      <protection/>
    </xf>
    <xf numFmtId="3" fontId="19" fillId="0" borderId="145" xfId="65" applyNumberFormat="1" applyFont="1" applyBorder="1" quotePrefix="1">
      <alignment/>
      <protection/>
    </xf>
    <xf numFmtId="3" fontId="19" fillId="0" borderId="68" xfId="65" applyNumberFormat="1" applyFont="1" applyBorder="1">
      <alignment/>
      <protection/>
    </xf>
    <xf numFmtId="0" fontId="36" fillId="0" borderId="0" xfId="65" applyFont="1" applyFill="1">
      <alignment/>
      <protection/>
    </xf>
    <xf numFmtId="10" fontId="36" fillId="0" borderId="0" xfId="65" applyNumberFormat="1" applyFont="1" applyFill="1">
      <alignment/>
      <protection/>
    </xf>
    <xf numFmtId="3" fontId="36" fillId="0" borderId="0" xfId="65" applyNumberFormat="1" applyFont="1" applyFill="1">
      <alignment/>
      <protection/>
    </xf>
    <xf numFmtId="10" fontId="21" fillId="36" borderId="65" xfId="65" applyNumberFormat="1" applyFont="1" applyFill="1" applyBorder="1">
      <alignment/>
      <protection/>
    </xf>
    <xf numFmtId="3" fontId="21" fillId="36" borderId="113" xfId="65" applyNumberFormat="1" applyFont="1" applyFill="1" applyBorder="1">
      <alignment/>
      <protection/>
    </xf>
    <xf numFmtId="10" fontId="21" fillId="36" borderId="114" xfId="65" applyNumberFormat="1" applyFont="1" applyFill="1" applyBorder="1">
      <alignment/>
      <protection/>
    </xf>
    <xf numFmtId="3" fontId="21" fillId="36" borderId="70" xfId="65" applyNumberFormat="1" applyFont="1" applyFill="1" applyBorder="1">
      <alignment/>
      <protection/>
    </xf>
    <xf numFmtId="10" fontId="21" fillId="36" borderId="67" xfId="65" applyNumberFormat="1" applyFont="1" applyFill="1" applyBorder="1">
      <alignment/>
      <protection/>
    </xf>
    <xf numFmtId="0" fontId="21" fillId="36" borderId="115" xfId="65" applyNumberFormat="1" applyFont="1" applyFill="1" applyBorder="1">
      <alignment/>
      <protection/>
    </xf>
    <xf numFmtId="0" fontId="46" fillId="0" borderId="0" xfId="65" applyFont="1" applyAlignment="1">
      <alignment vertical="center"/>
      <protection/>
    </xf>
    <xf numFmtId="10" fontId="49" fillId="0" borderId="71" xfId="65" applyNumberFormat="1" applyFont="1" applyBorder="1" applyAlignment="1">
      <alignment vertical="center"/>
      <protection/>
    </xf>
    <xf numFmtId="3" fontId="49" fillId="0" borderId="95" xfId="65" applyNumberFormat="1" applyFont="1" applyBorder="1" applyAlignment="1">
      <alignment vertical="center"/>
      <protection/>
    </xf>
    <xf numFmtId="10" fontId="49" fillId="0" borderId="95" xfId="65" applyNumberFormat="1" applyFont="1" applyBorder="1" applyAlignment="1">
      <alignment vertical="center"/>
      <protection/>
    </xf>
    <xf numFmtId="3" fontId="49" fillId="0" borderId="72" xfId="65" applyNumberFormat="1" applyFont="1" applyBorder="1" applyAlignment="1">
      <alignment vertical="center"/>
      <protection/>
    </xf>
    <xf numFmtId="0" fontId="49" fillId="0" borderId="97" xfId="65" applyNumberFormat="1" applyFont="1" applyBorder="1" applyAlignment="1">
      <alignment vertical="center"/>
      <protection/>
    </xf>
    <xf numFmtId="1" fontId="21" fillId="0" borderId="0" xfId="65" applyNumberFormat="1" applyFont="1" applyAlignment="1">
      <alignment horizontal="center" vertical="center" wrapText="1"/>
      <protection/>
    </xf>
    <xf numFmtId="10" fontId="36" fillId="33" borderId="77" xfId="65" applyNumberFormat="1" applyFont="1" applyFill="1" applyBorder="1" applyAlignment="1">
      <alignment horizontal="center" vertical="center" wrapText="1"/>
      <protection/>
    </xf>
    <xf numFmtId="49" fontId="36" fillId="33" borderId="76" xfId="65" applyNumberFormat="1" applyFont="1" applyFill="1" applyBorder="1" applyAlignment="1">
      <alignment horizontal="center" vertical="center" wrapText="1"/>
      <protection/>
    </xf>
    <xf numFmtId="10" fontId="36" fillId="33" borderId="106" xfId="65" applyNumberFormat="1" applyFont="1" applyFill="1" applyBorder="1" applyAlignment="1">
      <alignment horizontal="center" vertical="center" wrapText="1"/>
      <protection/>
    </xf>
    <xf numFmtId="0" fontId="19" fillId="33" borderId="78" xfId="65" applyFont="1" applyFill="1" applyBorder="1" applyAlignment="1">
      <alignment vertical="center"/>
      <protection/>
    </xf>
    <xf numFmtId="0" fontId="21" fillId="0" borderId="0" xfId="65" applyFont="1">
      <alignment/>
      <protection/>
    </xf>
    <xf numFmtId="0" fontId="36" fillId="33" borderId="60" xfId="65" applyFont="1" applyFill="1" applyBorder="1" applyAlignment="1">
      <alignment horizontal="center"/>
      <protection/>
    </xf>
    <xf numFmtId="0" fontId="36" fillId="33" borderId="79" xfId="65" applyFont="1" applyFill="1" applyBorder="1" applyAlignment="1">
      <alignment horizontal="center"/>
      <protection/>
    </xf>
    <xf numFmtId="0" fontId="36" fillId="33" borderId="61" xfId="65" applyFont="1" applyFill="1" applyBorder="1" applyAlignment="1">
      <alignment horizontal="center"/>
      <protection/>
    </xf>
    <xf numFmtId="1" fontId="20" fillId="33" borderId="45" xfId="65" applyNumberFormat="1" applyFont="1" applyFill="1" applyBorder="1" applyAlignment="1">
      <alignment horizontal="center" vertical="center" wrapText="1"/>
      <protection/>
    </xf>
    <xf numFmtId="0" fontId="39" fillId="33" borderId="60" xfId="65" applyFont="1" applyFill="1" applyBorder="1" applyAlignment="1">
      <alignment horizontal="center" vertical="center"/>
      <protection/>
    </xf>
    <xf numFmtId="0" fontId="39" fillId="33" borderId="79" xfId="65" applyFont="1" applyFill="1" applyBorder="1" applyAlignment="1">
      <alignment horizontal="center" vertical="center"/>
      <protection/>
    </xf>
    <xf numFmtId="0" fontId="39" fillId="33" borderId="61" xfId="65" applyFont="1" applyFill="1" applyBorder="1" applyAlignment="1">
      <alignment horizontal="center" vertical="center"/>
      <protection/>
    </xf>
    <xf numFmtId="0" fontId="19" fillId="0" borderId="0" xfId="66" applyFont="1">
      <alignment/>
      <protection/>
    </xf>
    <xf numFmtId="0" fontId="46" fillId="0" borderId="0" xfId="66" applyFont="1">
      <alignment/>
      <protection/>
    </xf>
    <xf numFmtId="10" fontId="19" fillId="0" borderId="17" xfId="66" applyNumberFormat="1" applyFont="1" applyBorder="1">
      <alignment/>
      <protection/>
    </xf>
    <xf numFmtId="3" fontId="19" fillId="0" borderId="11" xfId="66" applyNumberFormat="1" applyFont="1" applyBorder="1">
      <alignment/>
      <protection/>
    </xf>
    <xf numFmtId="10" fontId="19" fillId="0" borderId="146" xfId="66" applyNumberFormat="1" applyFont="1" applyBorder="1">
      <alignment/>
      <protection/>
    </xf>
    <xf numFmtId="10" fontId="19" fillId="0" borderId="15" xfId="66" applyNumberFormat="1" applyFont="1" applyBorder="1">
      <alignment/>
      <protection/>
    </xf>
    <xf numFmtId="0" fontId="19" fillId="0" borderId="147" xfId="66" applyNumberFormat="1" applyFont="1" applyBorder="1">
      <alignment/>
      <protection/>
    </xf>
    <xf numFmtId="10" fontId="19" fillId="0" borderId="148" xfId="66" applyNumberFormat="1" applyFont="1" applyBorder="1">
      <alignment/>
      <protection/>
    </xf>
    <xf numFmtId="3" fontId="19" fillId="0" borderId="70" xfId="66" applyNumberFormat="1" applyFont="1" applyBorder="1">
      <alignment/>
      <protection/>
    </xf>
    <xf numFmtId="10" fontId="19" fillId="0" borderId="65" xfId="66" applyNumberFormat="1" applyFont="1" applyBorder="1">
      <alignment/>
      <protection/>
    </xf>
    <xf numFmtId="3" fontId="19" fillId="0" borderId="113" xfId="66" applyNumberFormat="1" applyFont="1" applyBorder="1">
      <alignment/>
      <protection/>
    </xf>
    <xf numFmtId="10" fontId="19" fillId="0" borderId="114" xfId="66" applyNumberFormat="1" applyFont="1" applyBorder="1">
      <alignment/>
      <protection/>
    </xf>
    <xf numFmtId="0" fontId="19" fillId="0" borderId="149" xfId="66" applyNumberFormat="1" applyFont="1" applyBorder="1">
      <alignment/>
      <protection/>
    </xf>
    <xf numFmtId="0" fontId="49" fillId="0" borderId="0" xfId="66" applyFont="1" applyAlignment="1">
      <alignment vertical="center"/>
      <protection/>
    </xf>
    <xf numFmtId="10" fontId="49" fillId="0" borderId="150" xfId="66" applyNumberFormat="1" applyFont="1" applyBorder="1" applyAlignment="1">
      <alignment vertical="center"/>
      <protection/>
    </xf>
    <xf numFmtId="3" fontId="49" fillId="0" borderId="151" xfId="66" applyNumberFormat="1" applyFont="1" applyBorder="1" applyAlignment="1">
      <alignment vertical="center"/>
      <protection/>
    </xf>
    <xf numFmtId="10" fontId="49" fillId="0" borderId="152" xfId="66" applyNumberFormat="1" applyFont="1" applyBorder="1" applyAlignment="1">
      <alignment vertical="center"/>
      <protection/>
    </xf>
    <xf numFmtId="3" fontId="49" fillId="0" borderId="153" xfId="66" applyNumberFormat="1" applyFont="1" applyBorder="1" applyAlignment="1">
      <alignment vertical="center"/>
      <protection/>
    </xf>
    <xf numFmtId="0" fontId="49" fillId="0" borderId="154" xfId="66" applyNumberFormat="1" applyFont="1" applyBorder="1" applyAlignment="1">
      <alignment vertical="center"/>
      <protection/>
    </xf>
    <xf numFmtId="1" fontId="21" fillId="0" borderId="0" xfId="66" applyNumberFormat="1" applyFont="1" applyAlignment="1">
      <alignment horizontal="center" vertical="center" wrapText="1"/>
      <protection/>
    </xf>
    <xf numFmtId="1" fontId="36" fillId="33" borderId="155" xfId="66" applyNumberFormat="1" applyFont="1" applyFill="1" applyBorder="1" applyAlignment="1">
      <alignment horizontal="center" vertical="center" wrapText="1"/>
      <protection/>
    </xf>
    <xf numFmtId="49" fontId="36" fillId="33" borderId="156" xfId="66" applyNumberFormat="1" applyFont="1" applyFill="1" applyBorder="1" applyAlignment="1">
      <alignment horizontal="center" vertical="center" wrapText="1"/>
      <protection/>
    </xf>
    <xf numFmtId="1" fontId="36" fillId="33" borderId="157" xfId="66" applyNumberFormat="1" applyFont="1" applyFill="1" applyBorder="1" applyAlignment="1">
      <alignment horizontal="center" vertical="center" wrapText="1"/>
      <protection/>
    </xf>
    <xf numFmtId="0" fontId="19" fillId="33" borderId="147" xfId="66" applyFont="1" applyFill="1" applyBorder="1" applyAlignment="1">
      <alignment vertical="center"/>
      <protection/>
    </xf>
    <xf numFmtId="0" fontId="19" fillId="0" borderId="0" xfId="66" applyFont="1" applyAlignment="1">
      <alignment vertical="center"/>
      <protection/>
    </xf>
    <xf numFmtId="0" fontId="38" fillId="33" borderId="29" xfId="66" applyFont="1" applyFill="1" applyBorder="1" applyAlignment="1">
      <alignment horizontal="center" vertical="center"/>
      <protection/>
    </xf>
    <xf numFmtId="0" fontId="38" fillId="33" borderId="27" xfId="66" applyFont="1" applyFill="1" applyBorder="1" applyAlignment="1">
      <alignment horizontal="center" vertical="center"/>
      <protection/>
    </xf>
    <xf numFmtId="0" fontId="38" fillId="33" borderId="158" xfId="66" applyFont="1" applyFill="1" applyBorder="1" applyAlignment="1">
      <alignment horizontal="center" vertical="center"/>
      <protection/>
    </xf>
    <xf numFmtId="0" fontId="38" fillId="33" borderId="159" xfId="66" applyFont="1" applyFill="1" applyBorder="1" applyAlignment="1">
      <alignment horizontal="center" vertical="center"/>
      <protection/>
    </xf>
    <xf numFmtId="0" fontId="38" fillId="33" borderId="160" xfId="66" applyFont="1" applyFill="1" applyBorder="1" applyAlignment="1">
      <alignment horizontal="center" vertical="center"/>
      <protection/>
    </xf>
    <xf numFmtId="1" fontId="20" fillId="33" borderId="161" xfId="66" applyNumberFormat="1" applyFont="1" applyFill="1" applyBorder="1" applyAlignment="1">
      <alignment horizontal="center" vertical="center" wrapText="1"/>
      <protection/>
    </xf>
    <xf numFmtId="0" fontId="39" fillId="33" borderId="162" xfId="66" applyFont="1" applyFill="1" applyBorder="1" applyAlignment="1">
      <alignment horizontal="center" vertical="center"/>
      <protection/>
    </xf>
    <xf numFmtId="0" fontId="39" fillId="33" borderId="163" xfId="66" applyFont="1" applyFill="1" applyBorder="1" applyAlignment="1">
      <alignment horizontal="center" vertical="center"/>
      <protection/>
    </xf>
    <xf numFmtId="0" fontId="39" fillId="33" borderId="164" xfId="66" applyFont="1" applyFill="1" applyBorder="1" applyAlignment="1">
      <alignment horizontal="center" vertical="center"/>
      <protection/>
    </xf>
    <xf numFmtId="0" fontId="19" fillId="0" borderId="0" xfId="56" applyFont="1">
      <alignment/>
      <protection/>
    </xf>
    <xf numFmtId="10" fontId="19" fillId="0" borderId="0" xfId="56" applyNumberFormat="1" applyFont="1" applyFill="1" applyBorder="1">
      <alignment/>
      <protection/>
    </xf>
    <xf numFmtId="10" fontId="19" fillId="36" borderId="77" xfId="56" applyNumberFormat="1" applyFont="1" applyFill="1" applyBorder="1" applyAlignment="1">
      <alignment horizontal="right"/>
      <protection/>
    </xf>
    <xf numFmtId="3" fontId="19" fillId="36" borderId="106" xfId="56" applyNumberFormat="1" applyFont="1" applyFill="1" applyBorder="1" quotePrefix="1">
      <alignment/>
      <protection/>
    </xf>
    <xf numFmtId="10" fontId="19" fillId="36" borderId="106" xfId="56" applyNumberFormat="1" applyFont="1" applyFill="1" applyBorder="1">
      <alignment/>
      <protection/>
    </xf>
    <xf numFmtId="3" fontId="19" fillId="36" borderId="107" xfId="56" applyNumberFormat="1" applyFont="1" applyFill="1" applyBorder="1">
      <alignment/>
      <protection/>
    </xf>
    <xf numFmtId="0" fontId="19" fillId="36" borderId="61" xfId="56" applyNumberFormat="1" applyFont="1" applyFill="1" applyBorder="1">
      <alignment/>
      <protection/>
    </xf>
    <xf numFmtId="10" fontId="19" fillId="0" borderId="86" xfId="56" applyNumberFormat="1" applyFont="1" applyFill="1" applyBorder="1" applyAlignment="1">
      <alignment horizontal="right"/>
      <protection/>
    </xf>
    <xf numFmtId="3" fontId="19" fillId="0" borderId="145" xfId="56" applyNumberFormat="1" applyFont="1" applyBorder="1" quotePrefix="1">
      <alignment/>
      <protection/>
    </xf>
    <xf numFmtId="10" fontId="19" fillId="0" borderId="87" xfId="56" applyNumberFormat="1" applyFont="1" applyBorder="1">
      <alignment/>
      <protection/>
    </xf>
    <xf numFmtId="3" fontId="19" fillId="0" borderId="145" xfId="56" applyNumberFormat="1" applyFont="1" applyBorder="1">
      <alignment/>
      <protection/>
    </xf>
    <xf numFmtId="3" fontId="19" fillId="0" borderId="68" xfId="56" applyNumberFormat="1" applyFont="1" applyBorder="1">
      <alignment/>
      <protection/>
    </xf>
    <xf numFmtId="0" fontId="19" fillId="0" borderId="89" xfId="56" applyNumberFormat="1" applyFont="1" applyBorder="1" quotePrefix="1">
      <alignment/>
      <protection/>
    </xf>
    <xf numFmtId="10" fontId="19" fillId="36" borderId="102" xfId="56" applyNumberFormat="1" applyFont="1" applyFill="1" applyBorder="1">
      <alignment/>
      <protection/>
    </xf>
    <xf numFmtId="3" fontId="19" fillId="36" borderId="104" xfId="56" applyNumberFormat="1" applyFont="1" applyFill="1" applyBorder="1" quotePrefix="1">
      <alignment/>
      <protection/>
    </xf>
    <xf numFmtId="10" fontId="19" fillId="36" borderId="141" xfId="56" applyNumberFormat="1" applyFont="1" applyFill="1" applyBorder="1">
      <alignment/>
      <protection/>
    </xf>
    <xf numFmtId="3" fontId="19" fillId="36" borderId="104" xfId="56" applyNumberFormat="1" applyFont="1" applyFill="1" applyBorder="1">
      <alignment/>
      <protection/>
    </xf>
    <xf numFmtId="3" fontId="19" fillId="36" borderId="105" xfId="56" applyNumberFormat="1" applyFont="1" applyFill="1" applyBorder="1">
      <alignment/>
      <protection/>
    </xf>
    <xf numFmtId="0" fontId="19" fillId="36" borderId="108" xfId="56" applyNumberFormat="1" applyFont="1" applyFill="1" applyBorder="1">
      <alignment/>
      <protection/>
    </xf>
    <xf numFmtId="3" fontId="19" fillId="0" borderId="113" xfId="56" applyNumberFormat="1" applyFont="1" applyBorder="1" quotePrefix="1">
      <alignment/>
      <protection/>
    </xf>
    <xf numFmtId="3" fontId="19" fillId="0" borderId="113" xfId="56" applyNumberFormat="1" applyFont="1" applyBorder="1">
      <alignment/>
      <protection/>
    </xf>
    <xf numFmtId="3" fontId="19" fillId="0" borderId="70" xfId="56" applyNumberFormat="1" applyFont="1" applyBorder="1">
      <alignment/>
      <protection/>
    </xf>
    <xf numFmtId="0" fontId="19" fillId="0" borderId="115" xfId="56" applyNumberFormat="1" applyFont="1" applyBorder="1" quotePrefix="1">
      <alignment/>
      <protection/>
    </xf>
    <xf numFmtId="3" fontId="19" fillId="36" borderId="141" xfId="56" applyNumberFormat="1" applyFont="1" applyFill="1" applyBorder="1">
      <alignment/>
      <protection/>
    </xf>
    <xf numFmtId="10" fontId="19" fillId="36" borderId="142" xfId="56" applyNumberFormat="1" applyFont="1" applyFill="1" applyBorder="1">
      <alignment/>
      <protection/>
    </xf>
    <xf numFmtId="3" fontId="19" fillId="0" borderId="0" xfId="56" applyNumberFormat="1" applyFont="1">
      <alignment/>
      <protection/>
    </xf>
    <xf numFmtId="10" fontId="21" fillId="0" borderId="0" xfId="56" applyNumberFormat="1" applyFont="1" applyFill="1" applyBorder="1">
      <alignment/>
      <protection/>
    </xf>
    <xf numFmtId="0" fontId="46" fillId="0" borderId="0" xfId="56" applyFont="1">
      <alignment/>
      <protection/>
    </xf>
    <xf numFmtId="3" fontId="46" fillId="0" borderId="0" xfId="56" applyNumberFormat="1" applyFont="1">
      <alignment/>
      <protection/>
    </xf>
    <xf numFmtId="10" fontId="19" fillId="36" borderId="65" xfId="56" applyNumberFormat="1" applyFont="1" applyFill="1" applyBorder="1">
      <alignment/>
      <protection/>
    </xf>
    <xf numFmtId="3" fontId="19" fillId="36" borderId="113" xfId="56" applyNumberFormat="1" applyFont="1" applyFill="1" applyBorder="1">
      <alignment/>
      <protection/>
    </xf>
    <xf numFmtId="10" fontId="19" fillId="36" borderId="114" xfId="56" applyNumberFormat="1" applyFont="1" applyFill="1" applyBorder="1">
      <alignment/>
      <protection/>
    </xf>
    <xf numFmtId="3" fontId="19" fillId="36" borderId="70" xfId="56" applyNumberFormat="1" applyFont="1" applyFill="1" applyBorder="1">
      <alignment/>
      <protection/>
    </xf>
    <xf numFmtId="0" fontId="19" fillId="36" borderId="115" xfId="56" applyNumberFormat="1" applyFont="1" applyFill="1" applyBorder="1">
      <alignment/>
      <protection/>
    </xf>
    <xf numFmtId="0" fontId="47" fillId="0" borderId="0" xfId="56" applyFont="1">
      <alignment/>
      <protection/>
    </xf>
    <xf numFmtId="10" fontId="49" fillId="0" borderId="71" xfId="56" applyNumberFormat="1" applyFont="1" applyBorder="1">
      <alignment/>
      <protection/>
    </xf>
    <xf numFmtId="3" fontId="49" fillId="0" borderId="95" xfId="56" applyNumberFormat="1" applyFont="1" applyBorder="1">
      <alignment/>
      <protection/>
    </xf>
    <xf numFmtId="10" fontId="49" fillId="0" borderId="95" xfId="56" applyNumberFormat="1" applyFont="1" applyBorder="1">
      <alignment/>
      <protection/>
    </xf>
    <xf numFmtId="3" fontId="49" fillId="0" borderId="96" xfId="56" applyNumberFormat="1" applyFont="1" applyBorder="1">
      <alignment/>
      <protection/>
    </xf>
    <xf numFmtId="3" fontId="49" fillId="0" borderId="72" xfId="56" applyNumberFormat="1" applyFont="1" applyBorder="1">
      <alignment/>
      <protection/>
    </xf>
    <xf numFmtId="0" fontId="49" fillId="0" borderId="97" xfId="56" applyNumberFormat="1" applyFont="1" applyBorder="1">
      <alignment/>
      <protection/>
    </xf>
    <xf numFmtId="1" fontId="21" fillId="0" borderId="0" xfId="56" applyNumberFormat="1" applyFont="1" applyAlignment="1">
      <alignment horizontal="center" vertical="center" wrapText="1"/>
      <protection/>
    </xf>
    <xf numFmtId="1" fontId="36" fillId="33" borderId="77" xfId="56" applyNumberFormat="1" applyFont="1" applyFill="1" applyBorder="1" applyAlignment="1">
      <alignment horizontal="center" vertical="center" wrapText="1"/>
      <protection/>
    </xf>
    <xf numFmtId="49" fontId="36" fillId="33" borderId="76" xfId="56" applyNumberFormat="1" applyFont="1" applyFill="1" applyBorder="1" applyAlignment="1">
      <alignment horizontal="center" vertical="center" wrapText="1"/>
      <protection/>
    </xf>
    <xf numFmtId="1" fontId="36" fillId="33" borderId="106" xfId="56" applyNumberFormat="1" applyFont="1" applyFill="1" applyBorder="1" applyAlignment="1">
      <alignment horizontal="center" vertical="center" wrapText="1"/>
      <protection/>
    </xf>
    <xf numFmtId="0" fontId="19" fillId="33" borderId="78" xfId="56" applyFont="1" applyFill="1" applyBorder="1" applyAlignment="1">
      <alignment vertical="center"/>
      <protection/>
    </xf>
    <xf numFmtId="0" fontId="21" fillId="0" borderId="0" xfId="56" applyFont="1">
      <alignment/>
      <protection/>
    </xf>
    <xf numFmtId="0" fontId="36" fillId="33" borderId="60" xfId="56" applyFont="1" applyFill="1" applyBorder="1" applyAlignment="1">
      <alignment horizontal="center"/>
      <protection/>
    </xf>
    <xf numFmtId="0" fontId="36" fillId="33" borderId="79" xfId="56" applyFont="1" applyFill="1" applyBorder="1" applyAlignment="1">
      <alignment horizontal="center"/>
      <protection/>
    </xf>
    <xf numFmtId="0" fontId="36" fillId="33" borderId="61" xfId="56" applyFont="1" applyFill="1" applyBorder="1" applyAlignment="1">
      <alignment horizontal="center"/>
      <protection/>
    </xf>
    <xf numFmtId="1" fontId="20" fillId="33" borderId="45" xfId="56" applyNumberFormat="1" applyFont="1" applyFill="1" applyBorder="1" applyAlignment="1">
      <alignment horizontal="center" vertical="center" wrapText="1"/>
      <protection/>
    </xf>
    <xf numFmtId="0" fontId="50" fillId="33" borderId="60" xfId="56" applyFont="1" applyFill="1" applyBorder="1" applyAlignment="1">
      <alignment horizontal="center" vertical="center"/>
      <protection/>
    </xf>
    <xf numFmtId="0" fontId="50" fillId="33" borderId="79" xfId="56" applyFont="1" applyFill="1" applyBorder="1" applyAlignment="1">
      <alignment horizontal="center" vertical="center"/>
      <protection/>
    </xf>
    <xf numFmtId="0" fontId="50" fillId="33" borderId="61" xfId="56" applyFont="1" applyFill="1" applyBorder="1" applyAlignment="1">
      <alignment horizontal="center" vertical="center"/>
      <protection/>
    </xf>
    <xf numFmtId="37" fontId="53" fillId="35" borderId="60" xfId="46" applyNumberFormat="1" applyFont="1" applyFill="1" applyBorder="1" applyAlignment="1">
      <alignment horizontal="center"/>
    </xf>
    <xf numFmtId="37" fontId="53" fillId="35" borderId="61" xfId="46" applyNumberFormat="1" applyFont="1" applyFill="1" applyBorder="1" applyAlignment="1">
      <alignment horizontal="center"/>
    </xf>
    <xf numFmtId="0" fontId="19" fillId="0" borderId="0" xfId="56" applyFont="1" applyFill="1">
      <alignment/>
      <protection/>
    </xf>
    <xf numFmtId="3" fontId="19" fillId="36" borderId="106" xfId="56" applyNumberFormat="1" applyFont="1" applyFill="1" applyBorder="1">
      <alignment/>
      <protection/>
    </xf>
    <xf numFmtId="10" fontId="19" fillId="36" borderId="77" xfId="56" applyNumberFormat="1" applyFont="1" applyFill="1" applyBorder="1">
      <alignment/>
      <protection/>
    </xf>
    <xf numFmtId="0" fontId="19" fillId="36" borderId="165" xfId="56" applyFont="1" applyFill="1" applyBorder="1">
      <alignment/>
      <protection/>
    </xf>
    <xf numFmtId="3" fontId="19" fillId="0" borderId="87" xfId="56" applyNumberFormat="1" applyFont="1" applyFill="1" applyBorder="1">
      <alignment/>
      <protection/>
    </xf>
    <xf numFmtId="10" fontId="19" fillId="0" borderId="86" xfId="56" applyNumberFormat="1" applyFont="1" applyFill="1" applyBorder="1">
      <alignment/>
      <protection/>
    </xf>
    <xf numFmtId="3" fontId="19" fillId="0" borderId="66" xfId="56" applyNumberFormat="1" applyFont="1" applyFill="1" applyBorder="1">
      <alignment/>
      <protection/>
    </xf>
    <xf numFmtId="0" fontId="19" fillId="0" borderId="89" xfId="56" applyFont="1" applyFill="1" applyBorder="1">
      <alignment/>
      <protection/>
    </xf>
    <xf numFmtId="0" fontId="36" fillId="0" borderId="0" xfId="56" applyFont="1" applyFill="1">
      <alignment/>
      <protection/>
    </xf>
    <xf numFmtId="10" fontId="21" fillId="36" borderId="102" xfId="56" applyNumberFormat="1" applyFont="1" applyFill="1" applyBorder="1" applyAlignment="1">
      <alignment horizontal="right"/>
      <protection/>
    </xf>
    <xf numFmtId="3" fontId="21" fillId="36" borderId="141" xfId="56" applyNumberFormat="1" applyFont="1" applyFill="1" applyBorder="1">
      <alignment/>
      <protection/>
    </xf>
    <xf numFmtId="3" fontId="21" fillId="36" borderId="143" xfId="56" applyNumberFormat="1" applyFont="1" applyFill="1" applyBorder="1">
      <alignment/>
      <protection/>
    </xf>
    <xf numFmtId="10" fontId="21" fillId="36" borderId="102" xfId="56" applyNumberFormat="1" applyFont="1" applyFill="1" applyBorder="1">
      <alignment/>
      <protection/>
    </xf>
    <xf numFmtId="0" fontId="21" fillId="36" borderId="108" xfId="56" applyFont="1" applyFill="1" applyBorder="1">
      <alignment/>
      <protection/>
    </xf>
    <xf numFmtId="0" fontId="20" fillId="0" borderId="0" xfId="56" applyFont="1" applyFill="1">
      <alignment/>
      <protection/>
    </xf>
    <xf numFmtId="10" fontId="19" fillId="0" borderId="65" xfId="56" applyNumberFormat="1" applyFont="1" applyFill="1" applyBorder="1" applyAlignment="1">
      <alignment horizontal="right"/>
      <protection/>
    </xf>
    <xf numFmtId="3" fontId="19" fillId="0" borderId="114" xfId="56" applyNumberFormat="1" applyFont="1" applyFill="1" applyBorder="1">
      <alignment/>
      <protection/>
    </xf>
    <xf numFmtId="3" fontId="19" fillId="0" borderId="69" xfId="56" applyNumberFormat="1" applyFont="1" applyFill="1" applyBorder="1">
      <alignment/>
      <protection/>
    </xf>
    <xf numFmtId="10" fontId="19" fillId="0" borderId="65" xfId="56" applyNumberFormat="1" applyFont="1" applyFill="1" applyBorder="1">
      <alignment/>
      <protection/>
    </xf>
    <xf numFmtId="0" fontId="19" fillId="0" borderId="115" xfId="56" applyFont="1" applyFill="1" applyBorder="1">
      <alignment/>
      <protection/>
    </xf>
    <xf numFmtId="10" fontId="19" fillId="0" borderId="82" xfId="56" applyNumberFormat="1" applyFont="1" applyFill="1" applyBorder="1" applyAlignment="1">
      <alignment horizontal="right"/>
      <protection/>
    </xf>
    <xf numFmtId="3" fontId="19" fillId="0" borderId="83" xfId="56" applyNumberFormat="1" applyFont="1" applyFill="1" applyBorder="1">
      <alignment/>
      <protection/>
    </xf>
    <xf numFmtId="10" fontId="19" fillId="0" borderId="82" xfId="56" applyNumberFormat="1" applyFont="1" applyFill="1" applyBorder="1">
      <alignment/>
      <protection/>
    </xf>
    <xf numFmtId="3" fontId="19" fillId="0" borderId="62" xfId="56" applyNumberFormat="1" applyFont="1" applyFill="1" applyBorder="1">
      <alignment/>
      <protection/>
    </xf>
    <xf numFmtId="0" fontId="19" fillId="0" borderId="85" xfId="56" applyFont="1" applyFill="1" applyBorder="1">
      <alignment/>
      <protection/>
    </xf>
    <xf numFmtId="0" fontId="49" fillId="0" borderId="0" xfId="56" applyFont="1" applyFill="1" applyAlignment="1">
      <alignment vertical="center"/>
      <protection/>
    </xf>
    <xf numFmtId="10" fontId="49" fillId="0" borderId="75" xfId="56" applyNumberFormat="1" applyFont="1" applyFill="1" applyBorder="1" applyAlignment="1">
      <alignment horizontal="right" vertical="center"/>
      <protection/>
    </xf>
    <xf numFmtId="3" fontId="49" fillId="0" borderId="38" xfId="56" applyNumberFormat="1" applyFont="1" applyFill="1" applyBorder="1" applyAlignment="1">
      <alignment vertical="center"/>
      <protection/>
    </xf>
    <xf numFmtId="3" fontId="49" fillId="0" borderId="36" xfId="56" applyNumberFormat="1" applyFont="1" applyFill="1" applyBorder="1" applyAlignment="1">
      <alignment vertical="center"/>
      <protection/>
    </xf>
    <xf numFmtId="3" fontId="49" fillId="0" borderId="144" xfId="56" applyNumberFormat="1" applyFont="1" applyFill="1" applyBorder="1" applyAlignment="1">
      <alignment vertical="center"/>
      <protection/>
    </xf>
    <xf numFmtId="10" fontId="49" fillId="0" borderId="75" xfId="56" applyNumberFormat="1" applyFont="1" applyFill="1" applyBorder="1" applyAlignment="1">
      <alignment vertical="center"/>
      <protection/>
    </xf>
    <xf numFmtId="0" fontId="49" fillId="0" borderId="45" xfId="56" applyNumberFormat="1" applyFont="1" applyFill="1" applyBorder="1" applyAlignment="1">
      <alignment vertical="center"/>
      <protection/>
    </xf>
    <xf numFmtId="1" fontId="19" fillId="0" borderId="0" xfId="56" applyNumberFormat="1" applyFont="1" applyFill="1" applyAlignment="1">
      <alignment horizontal="center" vertical="center" wrapText="1"/>
      <protection/>
    </xf>
    <xf numFmtId="0" fontId="19" fillId="33" borderId="82" xfId="56" applyFont="1" applyFill="1" applyBorder="1" applyAlignment="1">
      <alignment horizontal="center" vertical="center" wrapText="1"/>
      <protection/>
    </xf>
    <xf numFmtId="49" fontId="20" fillId="33" borderId="83" xfId="56" applyNumberFormat="1" applyFont="1" applyFill="1" applyBorder="1" applyAlignment="1">
      <alignment horizontal="center" vertical="center" wrapText="1"/>
      <protection/>
    </xf>
    <xf numFmtId="49" fontId="20" fillId="33" borderId="62" xfId="56" applyNumberFormat="1" applyFont="1" applyFill="1" applyBorder="1" applyAlignment="1">
      <alignment horizontal="center" vertical="center" wrapText="1"/>
      <protection/>
    </xf>
    <xf numFmtId="0" fontId="19" fillId="33" borderId="139" xfId="56" applyFont="1" applyFill="1" applyBorder="1" applyAlignment="1">
      <alignment horizontal="center" vertical="center" wrapText="1"/>
      <protection/>
    </xf>
    <xf numFmtId="0" fontId="30" fillId="33" borderId="85" xfId="56" applyFont="1" applyFill="1" applyBorder="1" applyAlignment="1">
      <alignment vertical="center"/>
      <protection/>
    </xf>
    <xf numFmtId="1" fontId="30" fillId="0" borderId="0" xfId="56" applyNumberFormat="1" applyFont="1" applyFill="1" applyAlignment="1">
      <alignment horizontal="center" vertical="center" wrapText="1"/>
      <protection/>
    </xf>
    <xf numFmtId="1" fontId="20" fillId="33" borderId="102" xfId="56" applyNumberFormat="1" applyFont="1" applyFill="1" applyBorder="1" applyAlignment="1">
      <alignment horizontal="center" vertical="center" wrapText="1"/>
      <protection/>
    </xf>
    <xf numFmtId="49" fontId="38" fillId="33" borderId="141" xfId="56" applyNumberFormat="1" applyFont="1" applyFill="1" applyBorder="1" applyAlignment="1">
      <alignment horizontal="center" vertical="center" wrapText="1"/>
      <protection/>
    </xf>
    <xf numFmtId="49" fontId="38" fillId="33" borderId="143" xfId="56" applyNumberFormat="1" applyFont="1" applyFill="1" applyBorder="1" applyAlignment="1">
      <alignment horizontal="center" vertical="center" wrapText="1"/>
      <protection/>
    </xf>
    <xf numFmtId="1" fontId="20" fillId="33" borderId="67" xfId="56" applyNumberFormat="1" applyFont="1" applyFill="1" applyBorder="1" applyAlignment="1">
      <alignment horizontal="center" vertical="center" wrapText="1"/>
      <protection/>
    </xf>
    <xf numFmtId="0" fontId="30" fillId="33" borderId="89" xfId="56" applyFont="1" applyFill="1" applyBorder="1" applyAlignment="1">
      <alignment vertical="center"/>
      <protection/>
    </xf>
    <xf numFmtId="0" fontId="30" fillId="0" borderId="0" xfId="56" applyFont="1" applyFill="1">
      <alignment/>
      <protection/>
    </xf>
    <xf numFmtId="0" fontId="38" fillId="33" borderId="77" xfId="56" applyFont="1" applyFill="1" applyBorder="1" applyAlignment="1">
      <alignment horizontal="center"/>
      <protection/>
    </xf>
    <xf numFmtId="0" fontId="38" fillId="33" borderId="106" xfId="56" applyFont="1" applyFill="1" applyBorder="1" applyAlignment="1">
      <alignment horizontal="center"/>
      <protection/>
    </xf>
    <xf numFmtId="0" fontId="38" fillId="33" borderId="107" xfId="56" applyFont="1" applyFill="1" applyBorder="1" applyAlignment="1">
      <alignment horizontal="center"/>
      <protection/>
    </xf>
    <xf numFmtId="1" fontId="38" fillId="33" borderId="108" xfId="56" applyNumberFormat="1" applyFont="1" applyFill="1" applyBorder="1" applyAlignment="1">
      <alignment horizontal="center" vertical="center" wrapText="1"/>
      <protection/>
    </xf>
    <xf numFmtId="0" fontId="39" fillId="33" borderId="80" xfId="56" applyFont="1" applyFill="1" applyBorder="1" applyAlignment="1">
      <alignment horizontal="center" vertical="center"/>
      <protection/>
    </xf>
    <xf numFmtId="0" fontId="39" fillId="33" borderId="35" xfId="56" applyFont="1" applyFill="1" applyBorder="1" applyAlignment="1">
      <alignment horizontal="center" vertical="center"/>
      <protection/>
    </xf>
    <xf numFmtId="0" fontId="39" fillId="33" borderId="34" xfId="56" applyFont="1" applyFill="1" applyBorder="1" applyAlignment="1">
      <alignment horizontal="center" vertical="center"/>
      <protection/>
    </xf>
    <xf numFmtId="10" fontId="19" fillId="0" borderId="86" xfId="56" applyNumberFormat="1" applyFont="1" applyBorder="1">
      <alignment/>
      <protection/>
    </xf>
    <xf numFmtId="3" fontId="19" fillId="0" borderId="87" xfId="56" applyNumberFormat="1" applyFont="1" applyBorder="1">
      <alignment/>
      <protection/>
    </xf>
    <xf numFmtId="3" fontId="54" fillId="0" borderId="145" xfId="56" applyNumberFormat="1" applyFont="1" applyBorder="1">
      <alignment/>
      <protection/>
    </xf>
    <xf numFmtId="3" fontId="21" fillId="36" borderId="104" xfId="56" applyNumberFormat="1" applyFont="1" applyFill="1" applyBorder="1" quotePrefix="1">
      <alignment/>
      <protection/>
    </xf>
    <xf numFmtId="10" fontId="21" fillId="36" borderId="141" xfId="56" applyNumberFormat="1" applyFont="1" applyFill="1" applyBorder="1">
      <alignment/>
      <protection/>
    </xf>
    <xf numFmtId="3" fontId="21" fillId="36" borderId="104" xfId="56" applyNumberFormat="1" applyFont="1" applyFill="1" applyBorder="1">
      <alignment/>
      <protection/>
    </xf>
    <xf numFmtId="3" fontId="21" fillId="36" borderId="105" xfId="56" applyNumberFormat="1" applyFont="1" applyFill="1" applyBorder="1">
      <alignment/>
      <protection/>
    </xf>
    <xf numFmtId="0" fontId="21" fillId="36" borderId="108" xfId="56" applyNumberFormat="1" applyFont="1" applyFill="1" applyBorder="1">
      <alignment/>
      <protection/>
    </xf>
    <xf numFmtId="10" fontId="21" fillId="36" borderId="142" xfId="56" applyNumberFormat="1" applyFont="1" applyFill="1" applyBorder="1">
      <alignment/>
      <protection/>
    </xf>
    <xf numFmtId="3" fontId="47" fillId="0" borderId="0" xfId="56" applyNumberFormat="1" applyFont="1">
      <alignment/>
      <protection/>
    </xf>
    <xf numFmtId="3" fontId="21" fillId="36" borderId="113" xfId="56" applyNumberFormat="1" applyFont="1" applyFill="1" applyBorder="1">
      <alignment/>
      <protection/>
    </xf>
    <xf numFmtId="10" fontId="21" fillId="36" borderId="114" xfId="56" applyNumberFormat="1" applyFont="1" applyFill="1" applyBorder="1">
      <alignment/>
      <protection/>
    </xf>
    <xf numFmtId="3" fontId="21" fillId="36" borderId="70" xfId="56" applyNumberFormat="1" applyFont="1" applyFill="1" applyBorder="1">
      <alignment/>
      <protection/>
    </xf>
    <xf numFmtId="0" fontId="21" fillId="36" borderId="115" xfId="56" applyNumberFormat="1" applyFont="1" applyFill="1" applyBorder="1">
      <alignment/>
      <protection/>
    </xf>
    <xf numFmtId="0" fontId="55" fillId="0" borderId="0" xfId="56" applyFont="1">
      <alignment/>
      <protection/>
    </xf>
    <xf numFmtId="10" fontId="55" fillId="0" borderId="77" xfId="56" applyNumberFormat="1" applyFont="1" applyBorder="1">
      <alignment/>
      <protection/>
    </xf>
    <xf numFmtId="3" fontId="55" fillId="0" borderId="106" xfId="56" applyNumberFormat="1" applyFont="1" applyBorder="1">
      <alignment/>
      <protection/>
    </xf>
    <xf numFmtId="10" fontId="55" fillId="0" borderId="106" xfId="56" applyNumberFormat="1" applyFont="1" applyBorder="1">
      <alignment/>
      <protection/>
    </xf>
    <xf numFmtId="3" fontId="55" fillId="0" borderId="76" xfId="56" applyNumberFormat="1" applyFont="1" applyBorder="1">
      <alignment/>
      <protection/>
    </xf>
    <xf numFmtId="3" fontId="55" fillId="0" borderId="107" xfId="56" applyNumberFormat="1" applyFont="1" applyBorder="1">
      <alignment/>
      <protection/>
    </xf>
    <xf numFmtId="0" fontId="55" fillId="0" borderId="165" xfId="56" applyNumberFormat="1" applyFont="1" applyBorder="1">
      <alignment/>
      <protection/>
    </xf>
    <xf numFmtId="1" fontId="19" fillId="0" borderId="0" xfId="56" applyNumberFormat="1" applyFont="1" applyAlignment="1">
      <alignment horizontal="center" vertical="center" wrapText="1"/>
      <protection/>
    </xf>
    <xf numFmtId="1" fontId="20" fillId="33" borderId="77" xfId="56" applyNumberFormat="1" applyFont="1" applyFill="1" applyBorder="1" applyAlignment="1">
      <alignment horizontal="center" vertical="center" wrapText="1"/>
      <protection/>
    </xf>
    <xf numFmtId="49" fontId="20" fillId="33" borderId="76" xfId="56" applyNumberFormat="1" applyFont="1" applyFill="1" applyBorder="1" applyAlignment="1">
      <alignment horizontal="center" vertical="center" wrapText="1"/>
      <protection/>
    </xf>
    <xf numFmtId="1" fontId="20" fillId="33" borderId="106" xfId="56" applyNumberFormat="1" applyFont="1" applyFill="1" applyBorder="1" applyAlignment="1">
      <alignment horizontal="center" vertical="center" wrapText="1"/>
      <protection/>
    </xf>
    <xf numFmtId="0" fontId="39" fillId="33" borderId="60" xfId="56" applyFont="1" applyFill="1" applyBorder="1" applyAlignment="1">
      <alignment horizontal="center" vertical="center"/>
      <protection/>
    </xf>
    <xf numFmtId="0" fontId="39" fillId="33" borderId="79" xfId="56" applyFont="1" applyFill="1" applyBorder="1" applyAlignment="1">
      <alignment horizontal="center" vertical="center"/>
      <protection/>
    </xf>
    <xf numFmtId="0" fontId="39" fillId="33" borderId="61" xfId="56" applyFont="1" applyFill="1" applyBorder="1" applyAlignment="1">
      <alignment horizontal="center" vertical="center"/>
      <protection/>
    </xf>
    <xf numFmtId="3" fontId="54" fillId="0" borderId="114" xfId="56" applyNumberFormat="1" applyFont="1" applyBorder="1">
      <alignment/>
      <protection/>
    </xf>
    <xf numFmtId="3" fontId="54" fillId="0" borderId="69" xfId="56" applyNumberFormat="1" applyFont="1" applyBorder="1">
      <alignment/>
      <protection/>
    </xf>
    <xf numFmtId="10" fontId="21" fillId="36" borderId="65" xfId="56" applyNumberFormat="1" applyFont="1" applyFill="1" applyBorder="1" applyAlignment="1">
      <alignment horizontal="right"/>
      <protection/>
    </xf>
    <xf numFmtId="3" fontId="21" fillId="36" borderId="114" xfId="56" applyNumberFormat="1" applyFont="1" applyFill="1" applyBorder="1">
      <alignment/>
      <protection/>
    </xf>
    <xf numFmtId="3" fontId="21" fillId="36" borderId="69" xfId="56" applyNumberFormat="1" applyFont="1" applyFill="1" applyBorder="1">
      <alignment/>
      <protection/>
    </xf>
    <xf numFmtId="10" fontId="21" fillId="36" borderId="65" xfId="56" applyNumberFormat="1" applyFont="1" applyFill="1" applyBorder="1">
      <alignment/>
      <protection/>
    </xf>
    <xf numFmtId="0" fontId="21" fillId="36" borderId="115" xfId="56" applyFont="1" applyFill="1" applyBorder="1">
      <alignment/>
      <protection/>
    </xf>
    <xf numFmtId="0" fontId="56" fillId="0" borderId="0" xfId="56" applyFont="1" applyFill="1">
      <alignment/>
      <protection/>
    </xf>
    <xf numFmtId="10" fontId="56" fillId="0" borderId="75" xfId="56" applyNumberFormat="1" applyFont="1" applyFill="1" applyBorder="1" applyAlignment="1">
      <alignment horizontal="right"/>
      <protection/>
    </xf>
    <xf numFmtId="3" fontId="56" fillId="0" borderId="38" xfId="56" applyNumberFormat="1" applyFont="1" applyFill="1" applyBorder="1">
      <alignment/>
      <protection/>
    </xf>
    <xf numFmtId="3" fontId="56" fillId="0" borderId="36" xfId="56" applyNumberFormat="1" applyFont="1" applyFill="1" applyBorder="1">
      <alignment/>
      <protection/>
    </xf>
    <xf numFmtId="3" fontId="56" fillId="0" borderId="144" xfId="56" applyNumberFormat="1" applyFont="1" applyFill="1" applyBorder="1">
      <alignment/>
      <protection/>
    </xf>
    <xf numFmtId="10" fontId="56" fillId="0" borderId="75" xfId="56" applyNumberFormat="1" applyFont="1" applyFill="1" applyBorder="1">
      <alignment/>
      <protection/>
    </xf>
    <xf numFmtId="0" fontId="56" fillId="0" borderId="45" xfId="56" applyNumberFormat="1" applyFont="1" applyFill="1" applyBorder="1">
      <alignment/>
      <protection/>
    </xf>
    <xf numFmtId="1" fontId="21" fillId="0" borderId="0" xfId="56" applyNumberFormat="1" applyFont="1" applyFill="1" applyAlignment="1">
      <alignment horizontal="center" vertical="center" wrapText="1"/>
      <protection/>
    </xf>
    <xf numFmtId="1" fontId="36" fillId="33" borderId="141" xfId="56" applyNumberFormat="1" applyFont="1" applyFill="1" applyBorder="1" applyAlignment="1">
      <alignment horizontal="center" vertical="center" wrapText="1"/>
      <protection/>
    </xf>
    <xf numFmtId="1" fontId="36" fillId="33" borderId="143" xfId="56" applyNumberFormat="1" applyFont="1" applyFill="1" applyBorder="1" applyAlignment="1">
      <alignment horizontal="center" vertical="center" wrapText="1"/>
      <protection/>
    </xf>
    <xf numFmtId="49" fontId="36" fillId="33" borderId="141" xfId="56" applyNumberFormat="1" applyFont="1" applyFill="1" applyBorder="1" applyAlignment="1">
      <alignment horizontal="center" vertical="center" wrapText="1"/>
      <protection/>
    </xf>
    <xf numFmtId="49" fontId="36" fillId="33" borderId="143" xfId="56" applyNumberFormat="1" applyFont="1" applyFill="1" applyBorder="1" applyAlignment="1">
      <alignment horizontal="center" vertical="center" wrapText="1"/>
      <protection/>
    </xf>
    <xf numFmtId="0" fontId="20" fillId="33" borderId="77" xfId="56" applyFont="1" applyFill="1" applyBorder="1" applyAlignment="1">
      <alignment horizontal="center"/>
      <protection/>
    </xf>
    <xf numFmtId="0" fontId="20" fillId="33" borderId="106" xfId="56" applyFont="1" applyFill="1" applyBorder="1" applyAlignment="1">
      <alignment horizontal="center"/>
      <protection/>
    </xf>
    <xf numFmtId="0" fontId="20" fillId="33" borderId="107" xfId="56" applyFont="1" applyFill="1" applyBorder="1" applyAlignment="1">
      <alignment horizontal="center"/>
      <protection/>
    </xf>
    <xf numFmtId="0" fontId="21" fillId="0" borderId="0" xfId="56" applyFont="1" applyFill="1">
      <alignment/>
      <protection/>
    </xf>
    <xf numFmtId="0" fontId="36" fillId="33" borderId="77" xfId="56" applyFont="1" applyFill="1" applyBorder="1" applyAlignment="1">
      <alignment horizontal="center"/>
      <protection/>
    </xf>
    <xf numFmtId="0" fontId="36" fillId="33" borderId="106" xfId="56" applyFont="1" applyFill="1" applyBorder="1" applyAlignment="1">
      <alignment horizontal="center"/>
      <protection/>
    </xf>
    <xf numFmtId="0" fontId="36" fillId="33" borderId="107" xfId="56" applyFont="1" applyFill="1" applyBorder="1" applyAlignment="1">
      <alignment horizontal="center"/>
      <protection/>
    </xf>
    <xf numFmtId="37" fontId="57" fillId="35" borderId="60" xfId="46" applyNumberFormat="1" applyFont="1" applyFill="1" applyBorder="1" applyAlignment="1">
      <alignment horizontal="center"/>
    </xf>
    <xf numFmtId="37" fontId="57" fillId="35" borderId="61" xfId="46" applyNumberFormat="1" applyFont="1" applyFill="1" applyBorder="1" applyAlignment="1">
      <alignment horizontal="center"/>
    </xf>
    <xf numFmtId="0" fontId="19" fillId="37" borderId="0" xfId="56" applyFont="1" applyFill="1">
      <alignment/>
      <protection/>
    </xf>
    <xf numFmtId="0" fontId="33" fillId="37" borderId="0" xfId="56" applyFont="1" applyFill="1">
      <alignment/>
      <protection/>
    </xf>
    <xf numFmtId="0" fontId="33" fillId="0" borderId="0" xfId="56" applyFont="1" applyFill="1">
      <alignment/>
      <protection/>
    </xf>
    <xf numFmtId="10" fontId="19" fillId="0" borderId="17" xfId="56" applyNumberFormat="1" applyFont="1" applyFill="1" applyBorder="1">
      <alignment/>
      <protection/>
    </xf>
    <xf numFmtId="3" fontId="19" fillId="0" borderId="15" xfId="56" applyNumberFormat="1" applyFont="1" applyFill="1" applyBorder="1">
      <alignment/>
      <protection/>
    </xf>
    <xf numFmtId="10" fontId="19" fillId="0" borderId="146" xfId="56" applyNumberFormat="1" applyFont="1" applyFill="1" applyBorder="1">
      <alignment/>
      <protection/>
    </xf>
    <xf numFmtId="3" fontId="19" fillId="0" borderId="166" xfId="56" applyNumberFormat="1" applyFont="1" applyFill="1" applyBorder="1">
      <alignment/>
      <protection/>
    </xf>
    <xf numFmtId="0" fontId="19" fillId="0" borderId="147" xfId="56" applyFont="1" applyFill="1" applyBorder="1">
      <alignment/>
      <protection/>
    </xf>
    <xf numFmtId="10" fontId="19" fillId="0" borderId="148" xfId="56" applyNumberFormat="1" applyFont="1" applyFill="1" applyBorder="1">
      <alignment/>
      <protection/>
    </xf>
    <xf numFmtId="0" fontId="19" fillId="0" borderId="149" xfId="56" applyFont="1" applyFill="1" applyBorder="1">
      <alignment/>
      <protection/>
    </xf>
    <xf numFmtId="0" fontId="49" fillId="0" borderId="0" xfId="56" applyFont="1" applyFill="1">
      <alignment/>
      <protection/>
    </xf>
    <xf numFmtId="10" fontId="49" fillId="0" borderId="167" xfId="56" applyNumberFormat="1" applyFont="1" applyFill="1" applyBorder="1">
      <alignment/>
      <protection/>
    </xf>
    <xf numFmtId="3" fontId="49" fillId="0" borderId="95" xfId="56" applyNumberFormat="1" applyFont="1" applyFill="1" applyBorder="1">
      <alignment/>
      <protection/>
    </xf>
    <xf numFmtId="3" fontId="49" fillId="0" borderId="96" xfId="56" applyNumberFormat="1" applyFont="1" applyFill="1" applyBorder="1">
      <alignment/>
      <protection/>
    </xf>
    <xf numFmtId="3" fontId="49" fillId="0" borderId="72" xfId="56" applyNumberFormat="1" applyFont="1" applyFill="1" applyBorder="1">
      <alignment/>
      <protection/>
    </xf>
    <xf numFmtId="10" fontId="49" fillId="0" borderId="71" xfId="56" applyNumberFormat="1" applyFont="1" applyFill="1" applyBorder="1">
      <alignment/>
      <protection/>
    </xf>
    <xf numFmtId="0" fontId="49" fillId="0" borderId="168" xfId="56" applyNumberFormat="1" applyFont="1" applyFill="1" applyBorder="1">
      <alignment/>
      <protection/>
    </xf>
    <xf numFmtId="0" fontId="19" fillId="33" borderId="169" xfId="56" applyFont="1" applyFill="1" applyBorder="1" applyAlignment="1">
      <alignment horizontal="center" vertical="center" wrapText="1"/>
      <protection/>
    </xf>
    <xf numFmtId="0" fontId="30" fillId="33" borderId="170" xfId="56" applyFont="1" applyFill="1" applyBorder="1" applyAlignment="1">
      <alignment vertical="center"/>
      <protection/>
    </xf>
    <xf numFmtId="1" fontId="20" fillId="33" borderId="171" xfId="56" applyNumberFormat="1" applyFont="1" applyFill="1" applyBorder="1" applyAlignment="1">
      <alignment horizontal="center" vertical="center" wrapText="1"/>
      <protection/>
    </xf>
    <xf numFmtId="1" fontId="20" fillId="33" borderId="141" xfId="56" applyNumberFormat="1" applyFont="1" applyFill="1" applyBorder="1" applyAlignment="1">
      <alignment horizontal="center" vertical="center" wrapText="1"/>
      <protection/>
    </xf>
    <xf numFmtId="1" fontId="20" fillId="33" borderId="143" xfId="56" applyNumberFormat="1" applyFont="1" applyFill="1" applyBorder="1" applyAlignment="1">
      <alignment horizontal="center" vertical="center" wrapText="1"/>
      <protection/>
    </xf>
    <xf numFmtId="49" fontId="20" fillId="33" borderId="141" xfId="56" applyNumberFormat="1" applyFont="1" applyFill="1" applyBorder="1" applyAlignment="1">
      <alignment horizontal="center" vertical="center" wrapText="1"/>
      <protection/>
    </xf>
    <xf numFmtId="49" fontId="20" fillId="33" borderId="143" xfId="56" applyNumberFormat="1" applyFont="1" applyFill="1" applyBorder="1" applyAlignment="1">
      <alignment horizontal="center" vertical="center" wrapText="1"/>
      <protection/>
    </xf>
    <xf numFmtId="0" fontId="30" fillId="33" borderId="172" xfId="56" applyFont="1" applyFill="1" applyBorder="1" applyAlignment="1">
      <alignment vertical="center"/>
      <protection/>
    </xf>
    <xf numFmtId="0" fontId="38" fillId="33" borderId="173" xfId="56" applyFont="1" applyFill="1" applyBorder="1" applyAlignment="1">
      <alignment horizontal="center"/>
      <protection/>
    </xf>
    <xf numFmtId="1" fontId="38" fillId="33" borderId="174" xfId="56" applyNumberFormat="1" applyFont="1" applyFill="1" applyBorder="1" applyAlignment="1">
      <alignment horizontal="center" vertical="center" wrapText="1"/>
      <protection/>
    </xf>
    <xf numFmtId="0" fontId="39" fillId="33" borderId="52" xfId="56" applyFont="1" applyFill="1" applyBorder="1" applyAlignment="1">
      <alignment horizontal="center" vertical="center"/>
      <protection/>
    </xf>
    <xf numFmtId="0" fontId="39" fillId="33" borderId="50" xfId="56" applyFont="1" applyFill="1" applyBorder="1" applyAlignment="1">
      <alignment horizontal="center" vertical="center"/>
      <protection/>
    </xf>
    <xf numFmtId="0" fontId="39" fillId="33" borderId="54" xfId="56" applyFont="1" applyFill="1" applyBorder="1" applyAlignment="1">
      <alignment horizontal="center" vertical="center"/>
      <protection/>
    </xf>
    <xf numFmtId="0" fontId="58" fillId="0" borderId="0" xfId="56" applyFont="1" applyFill="1">
      <alignment/>
      <protection/>
    </xf>
    <xf numFmtId="10" fontId="55" fillId="0" borderId="175" xfId="56" applyNumberFormat="1" applyFont="1" applyFill="1" applyBorder="1">
      <alignment/>
      <protection/>
    </xf>
    <xf numFmtId="3" fontId="55" fillId="0" borderId="176" xfId="56" applyNumberFormat="1" applyFont="1" applyFill="1" applyBorder="1">
      <alignment/>
      <protection/>
    </xf>
    <xf numFmtId="3" fontId="55" fillId="0" borderId="177" xfId="56" applyNumberFormat="1" applyFont="1" applyFill="1" applyBorder="1">
      <alignment/>
      <protection/>
    </xf>
    <xf numFmtId="3" fontId="55" fillId="0" borderId="178" xfId="56" applyNumberFormat="1" applyFont="1" applyFill="1" applyBorder="1">
      <alignment/>
      <protection/>
    </xf>
    <xf numFmtId="10" fontId="55" fillId="0" borderId="179" xfId="56" applyNumberFormat="1" applyFont="1" applyFill="1" applyBorder="1">
      <alignment/>
      <protection/>
    </xf>
    <xf numFmtId="0" fontId="55" fillId="0" borderId="180" xfId="56" applyNumberFormat="1" applyFont="1" applyFill="1" applyBorder="1">
      <alignment/>
      <protection/>
    </xf>
    <xf numFmtId="0" fontId="19" fillId="33" borderId="181" xfId="56" applyFont="1" applyFill="1" applyBorder="1" applyAlignment="1">
      <alignment horizontal="center" vertical="center" wrapText="1"/>
      <protection/>
    </xf>
    <xf numFmtId="49" fontId="20" fillId="33" borderId="182" xfId="56" applyNumberFormat="1" applyFont="1" applyFill="1" applyBorder="1" applyAlignment="1">
      <alignment horizontal="center" vertical="center" wrapText="1"/>
      <protection/>
    </xf>
    <xf numFmtId="49" fontId="20" fillId="33" borderId="110" xfId="56" applyNumberFormat="1" applyFont="1" applyFill="1" applyBorder="1" applyAlignment="1">
      <alignment horizontal="center" vertical="center" wrapText="1"/>
      <protection/>
    </xf>
    <xf numFmtId="0" fontId="19" fillId="33" borderId="183" xfId="56" applyFont="1" applyFill="1" applyBorder="1" applyAlignment="1">
      <alignment horizontal="center" vertical="center" wrapText="1"/>
      <protection/>
    </xf>
    <xf numFmtId="0" fontId="19" fillId="33" borderId="184" xfId="56" applyFont="1" applyFill="1" applyBorder="1" applyAlignment="1">
      <alignment horizontal="center" vertical="center" wrapText="1"/>
      <protection/>
    </xf>
    <xf numFmtId="0" fontId="21" fillId="33" borderId="185" xfId="56" applyFont="1" applyFill="1" applyBorder="1" applyAlignment="1">
      <alignment vertical="center"/>
      <protection/>
    </xf>
    <xf numFmtId="1" fontId="38" fillId="33" borderId="141" xfId="56" applyNumberFormat="1" applyFont="1" applyFill="1" applyBorder="1" applyAlignment="1">
      <alignment horizontal="center" vertical="center" wrapText="1"/>
      <protection/>
    </xf>
    <xf numFmtId="1" fontId="38" fillId="33" borderId="143" xfId="56" applyNumberFormat="1" applyFont="1" applyFill="1" applyBorder="1" applyAlignment="1">
      <alignment horizontal="center" vertical="center" wrapText="1"/>
      <protection/>
    </xf>
    <xf numFmtId="0" fontId="21" fillId="33" borderId="172" xfId="56" applyFont="1" applyFill="1" applyBorder="1" applyAlignment="1">
      <alignment vertical="center"/>
      <protection/>
    </xf>
    <xf numFmtId="0" fontId="20" fillId="33" borderId="173" xfId="56" applyFont="1" applyFill="1" applyBorder="1" applyAlignment="1">
      <alignment horizontal="center"/>
      <protection/>
    </xf>
    <xf numFmtId="1" fontId="36" fillId="33" borderId="174" xfId="56" applyNumberFormat="1" applyFont="1" applyFill="1" applyBorder="1" applyAlignment="1">
      <alignment horizontal="center" vertical="center" wrapText="1"/>
      <protection/>
    </xf>
    <xf numFmtId="0" fontId="59" fillId="37" borderId="0" xfId="56" applyFont="1" applyFill="1">
      <alignment/>
      <protection/>
    </xf>
    <xf numFmtId="0" fontId="47" fillId="0" borderId="0" xfId="56" applyFont="1" applyFill="1">
      <alignment/>
      <protection/>
    </xf>
    <xf numFmtId="10" fontId="49" fillId="0" borderId="175" xfId="56" applyNumberFormat="1" applyFont="1" applyFill="1" applyBorder="1">
      <alignment/>
      <protection/>
    </xf>
    <xf numFmtId="3" fontId="49" fillId="0" borderId="176" xfId="56" applyNumberFormat="1" applyFont="1" applyFill="1" applyBorder="1">
      <alignment/>
      <protection/>
    </xf>
    <xf numFmtId="3" fontId="49" fillId="0" borderId="177" xfId="56" applyNumberFormat="1" applyFont="1" applyFill="1" applyBorder="1">
      <alignment/>
      <protection/>
    </xf>
    <xf numFmtId="3" fontId="49" fillId="0" borderId="178" xfId="56" applyNumberFormat="1" applyFont="1" applyFill="1" applyBorder="1">
      <alignment/>
      <protection/>
    </xf>
    <xf numFmtId="10" fontId="49" fillId="0" borderId="179" xfId="56" applyNumberFormat="1" applyFont="1" applyFill="1" applyBorder="1">
      <alignment/>
      <protection/>
    </xf>
    <xf numFmtId="0" fontId="49" fillId="0" borderId="180" xfId="56" applyNumberFormat="1" applyFont="1" applyFill="1" applyBorder="1">
      <alignment/>
      <protection/>
    </xf>
    <xf numFmtId="0" fontId="19" fillId="33" borderId="185" xfId="56" applyFont="1" applyFill="1" applyBorder="1" applyAlignment="1">
      <alignment vertical="center"/>
      <protection/>
    </xf>
    <xf numFmtId="0" fontId="19" fillId="33" borderId="172" xfId="56" applyFont="1" applyFill="1" applyBorder="1" applyAlignment="1">
      <alignment vertical="center"/>
      <protection/>
    </xf>
    <xf numFmtId="1" fontId="20" fillId="33" borderId="174" xfId="56" applyNumberFormat="1" applyFont="1" applyFill="1" applyBorder="1" applyAlignment="1">
      <alignment horizontal="center" vertical="center" wrapText="1"/>
      <protection/>
    </xf>
    <xf numFmtId="0" fontId="33" fillId="37" borderId="0" xfId="60" applyNumberFormat="1" applyFont="1" applyFill="1" applyBorder="1">
      <alignment/>
      <protection/>
    </xf>
    <xf numFmtId="0" fontId="33" fillId="0" borderId="0" xfId="56" applyFont="1" applyFill="1" applyAlignment="1">
      <alignment vertical="center"/>
      <protection/>
    </xf>
    <xf numFmtId="10" fontId="19" fillId="0" borderId="46" xfId="56" applyNumberFormat="1" applyFont="1" applyFill="1" applyBorder="1" applyAlignment="1">
      <alignment vertical="center"/>
      <protection/>
    </xf>
    <xf numFmtId="3" fontId="19" fillId="0" borderId="30" xfId="56" applyNumberFormat="1" applyFont="1" applyFill="1" applyBorder="1" applyAlignment="1">
      <alignment vertical="center"/>
      <protection/>
    </xf>
    <xf numFmtId="3" fontId="19" fillId="0" borderId="81" xfId="56" applyNumberFormat="1" applyFont="1" applyFill="1" applyBorder="1" applyAlignment="1">
      <alignment vertical="center"/>
      <protection/>
    </xf>
    <xf numFmtId="0" fontId="19" fillId="0" borderId="78" xfId="56" applyFont="1" applyFill="1" applyBorder="1" applyAlignment="1">
      <alignment vertical="center"/>
      <protection/>
    </xf>
    <xf numFmtId="10" fontId="19" fillId="0" borderId="65" xfId="56" applyNumberFormat="1" applyFont="1" applyFill="1" applyBorder="1" applyAlignment="1">
      <alignment vertical="center"/>
      <protection/>
    </xf>
    <xf numFmtId="3" fontId="19" fillId="0" borderId="114" xfId="56" applyNumberFormat="1" applyFont="1" applyFill="1" applyBorder="1" applyAlignment="1">
      <alignment vertical="center"/>
      <protection/>
    </xf>
    <xf numFmtId="3" fontId="19" fillId="0" borderId="69" xfId="56" applyNumberFormat="1" applyFont="1" applyFill="1" applyBorder="1" applyAlignment="1">
      <alignment vertical="center"/>
      <protection/>
    </xf>
    <xf numFmtId="0" fontId="19" fillId="0" borderId="115" xfId="56" applyFont="1" applyFill="1" applyBorder="1" applyAlignment="1">
      <alignment vertical="center"/>
      <protection/>
    </xf>
    <xf numFmtId="0" fontId="47" fillId="0" borderId="0" xfId="56" applyFont="1" applyFill="1" applyAlignment="1">
      <alignment vertical="center"/>
      <protection/>
    </xf>
    <xf numFmtId="10" fontId="47" fillId="0" borderId="71" xfId="56" applyNumberFormat="1" applyFont="1" applyFill="1" applyBorder="1" applyAlignment="1">
      <alignment vertical="center"/>
      <protection/>
    </xf>
    <xf numFmtId="3" fontId="47" fillId="0" borderId="95" xfId="56" applyNumberFormat="1" applyFont="1" applyFill="1" applyBorder="1" applyAlignment="1">
      <alignment vertical="center"/>
      <protection/>
    </xf>
    <xf numFmtId="3" fontId="47" fillId="0" borderId="96" xfId="56" applyNumberFormat="1" applyFont="1" applyFill="1" applyBorder="1" applyAlignment="1">
      <alignment vertical="center"/>
      <protection/>
    </xf>
    <xf numFmtId="3" fontId="47" fillId="0" borderId="72" xfId="56" applyNumberFormat="1" applyFont="1" applyFill="1" applyBorder="1" applyAlignment="1">
      <alignment vertical="center"/>
      <protection/>
    </xf>
    <xf numFmtId="0" fontId="47" fillId="0" borderId="97" xfId="56" applyNumberFormat="1" applyFont="1" applyFill="1" applyBorder="1" applyAlignment="1">
      <alignment vertical="center"/>
      <protection/>
    </xf>
    <xf numFmtId="49" fontId="36" fillId="33" borderId="83" xfId="56" applyNumberFormat="1" applyFont="1" applyFill="1" applyBorder="1" applyAlignment="1">
      <alignment horizontal="center" vertical="center" wrapText="1"/>
      <protection/>
    </xf>
    <xf numFmtId="49" fontId="36" fillId="33" borderId="62" xfId="56" applyNumberFormat="1" applyFont="1" applyFill="1" applyBorder="1" applyAlignment="1">
      <alignment horizontal="center" vertical="center" wrapText="1"/>
      <protection/>
    </xf>
    <xf numFmtId="0" fontId="19" fillId="33" borderId="85" xfId="56" applyFont="1" applyFill="1" applyBorder="1" applyAlignment="1">
      <alignment vertical="center"/>
      <protection/>
    </xf>
    <xf numFmtId="0" fontId="19" fillId="33" borderId="89" xfId="56" applyFont="1" applyFill="1" applyBorder="1" applyAlignment="1">
      <alignment vertical="center"/>
      <protection/>
    </xf>
    <xf numFmtId="1" fontId="20" fillId="33" borderId="108" xfId="56" applyNumberFormat="1" applyFont="1" applyFill="1" applyBorder="1" applyAlignment="1">
      <alignment horizontal="center" vertical="center" wrapText="1"/>
      <protection/>
    </xf>
    <xf numFmtId="0" fontId="60" fillId="0" borderId="0" xfId="55" applyFont="1" applyFill="1">
      <alignment/>
      <protection/>
    </xf>
    <xf numFmtId="0" fontId="61" fillId="0" borderId="0" xfId="55" applyFont="1" applyFill="1">
      <alignment/>
      <protection/>
    </xf>
    <xf numFmtId="17" fontId="61" fillId="0" borderId="0" xfId="55" applyNumberFormat="1" applyFont="1" applyFill="1">
      <alignment/>
      <protection/>
    </xf>
    <xf numFmtId="0" fontId="67" fillId="35" borderId="186" xfId="55" applyFont="1" applyFill="1" applyBorder="1">
      <alignment/>
      <protection/>
    </xf>
    <xf numFmtId="0" fontId="66" fillId="35" borderId="187" xfId="45" applyFont="1" applyFill="1" applyBorder="1" applyAlignment="1" applyProtection="1">
      <alignment horizontal="left" indent="1"/>
      <protection/>
    </xf>
    <xf numFmtId="0" fontId="67" fillId="0" borderId="188" xfId="55" applyFont="1" applyFill="1" applyBorder="1">
      <alignment/>
      <protection/>
    </xf>
    <xf numFmtId="0" fontId="68" fillId="0" borderId="189" xfId="45" applyFont="1" applyFill="1" applyBorder="1" applyAlignment="1" applyProtection="1">
      <alignment horizontal="left" indent="1"/>
      <protection/>
    </xf>
    <xf numFmtId="0" fontId="67" fillId="35" borderId="188" xfId="55" applyFont="1" applyFill="1" applyBorder="1">
      <alignment/>
      <protection/>
    </xf>
    <xf numFmtId="0" fontId="68" fillId="35" borderId="189" xfId="45" applyFont="1" applyFill="1" applyBorder="1" applyAlignment="1" applyProtection="1">
      <alignment horizontal="left" indent="1"/>
      <protection/>
    </xf>
    <xf numFmtId="0" fontId="67" fillId="0" borderId="190" xfId="55" applyFont="1" applyFill="1" applyBorder="1">
      <alignment/>
      <protection/>
    </xf>
    <xf numFmtId="0" fontId="68" fillId="0" borderId="181" xfId="45" applyFont="1" applyFill="1" applyBorder="1" applyAlignment="1" applyProtection="1">
      <alignment horizontal="left" indent="1"/>
      <protection/>
    </xf>
    <xf numFmtId="0" fontId="67" fillId="0" borderId="0" xfId="55" applyFont="1" applyFill="1">
      <alignment/>
      <protection/>
    </xf>
    <xf numFmtId="0" fontId="69" fillId="0" borderId="0" xfId="55" applyFont="1" applyFill="1">
      <alignment/>
      <protection/>
    </xf>
    <xf numFmtId="0" fontId="70" fillId="0" borderId="0" xfId="55" applyFont="1" applyFill="1">
      <alignment/>
      <protection/>
    </xf>
    <xf numFmtId="0" fontId="71" fillId="0" borderId="0" xfId="45" applyFont="1" applyFill="1" applyAlignment="1" applyProtection="1">
      <alignment/>
      <protection/>
    </xf>
    <xf numFmtId="37" fontId="111" fillId="6" borderId="0" xfId="58" applyFont="1" applyFill="1" applyBorder="1" applyAlignment="1" applyProtection="1">
      <alignment horizontal="left"/>
      <protection/>
    </xf>
    <xf numFmtId="3" fontId="111" fillId="6" borderId="23" xfId="58" applyNumberFormat="1" applyFont="1" applyFill="1" applyBorder="1" applyAlignment="1">
      <alignment horizontal="right"/>
      <protection/>
    </xf>
    <xf numFmtId="3" fontId="111" fillId="6" borderId="22" xfId="58" applyNumberFormat="1" applyFont="1" applyFill="1" applyBorder="1">
      <alignment/>
      <protection/>
    </xf>
    <xf numFmtId="3" fontId="111" fillId="6" borderId="0" xfId="58" applyNumberFormat="1" applyFont="1" applyFill="1" applyBorder="1">
      <alignment/>
      <protection/>
    </xf>
    <xf numFmtId="3" fontId="111" fillId="6" borderId="24" xfId="58" applyNumberFormat="1" applyFont="1" applyFill="1" applyBorder="1">
      <alignment/>
      <protection/>
    </xf>
    <xf numFmtId="3" fontId="111" fillId="6" borderId="22" xfId="58" applyNumberFormat="1" applyFont="1" applyFill="1" applyBorder="1" applyAlignment="1">
      <alignment horizontal="right"/>
      <protection/>
    </xf>
    <xf numFmtId="37" fontId="111" fillId="6" borderId="0" xfId="58" applyFont="1" applyFill="1" applyBorder="1" applyProtection="1">
      <alignment/>
      <protection/>
    </xf>
    <xf numFmtId="37" fontId="111" fillId="6" borderId="23" xfId="58" applyFont="1" applyFill="1" applyBorder="1" applyAlignment="1" applyProtection="1">
      <alignment horizontal="right"/>
      <protection/>
    </xf>
    <xf numFmtId="37" fontId="111" fillId="6" borderId="22" xfId="58" applyFont="1" applyFill="1" applyBorder="1" applyAlignment="1" applyProtection="1">
      <alignment horizontal="right"/>
      <protection/>
    </xf>
    <xf numFmtId="37" fontId="111" fillId="6" borderId="21" xfId="58" applyFont="1" applyFill="1" applyBorder="1" applyProtection="1">
      <alignment/>
      <protection/>
    </xf>
    <xf numFmtId="37" fontId="111" fillId="6" borderId="20" xfId="58" applyFont="1" applyFill="1" applyBorder="1" applyAlignment="1" applyProtection="1">
      <alignment horizontal="right"/>
      <protection/>
    </xf>
    <xf numFmtId="37" fontId="111" fillId="6" borderId="0" xfId="58" applyFont="1" applyFill="1" applyBorder="1">
      <alignment/>
      <protection/>
    </xf>
    <xf numFmtId="37" fontId="113" fillId="6" borderId="19" xfId="58" applyFont="1" applyFill="1" applyBorder="1">
      <alignment/>
      <protection/>
    </xf>
    <xf numFmtId="37" fontId="113" fillId="6" borderId="18" xfId="58" applyFont="1" applyFill="1" applyBorder="1">
      <alignment/>
      <protection/>
    </xf>
    <xf numFmtId="3" fontId="111" fillId="6" borderId="23" xfId="58" applyNumberFormat="1" applyFont="1" applyFill="1" applyBorder="1">
      <alignment/>
      <protection/>
    </xf>
    <xf numFmtId="37" fontId="113" fillId="6" borderId="44" xfId="58" applyFont="1" applyFill="1" applyBorder="1">
      <alignment/>
      <protection/>
    </xf>
    <xf numFmtId="0" fontId="114" fillId="5" borderId="34" xfId="55" applyFont="1" applyFill="1" applyBorder="1">
      <alignment/>
      <protection/>
    </xf>
    <xf numFmtId="0" fontId="115" fillId="5" borderId="80" xfId="55" applyFont="1" applyFill="1" applyBorder="1">
      <alignment/>
      <protection/>
    </xf>
    <xf numFmtId="0" fontId="116" fillId="5" borderId="19" xfId="55" applyFont="1" applyFill="1" applyBorder="1">
      <alignment/>
      <protection/>
    </xf>
    <xf numFmtId="0" fontId="115" fillId="5" borderId="191" xfId="55" applyFont="1" applyFill="1" applyBorder="1">
      <alignment/>
      <protection/>
    </xf>
    <xf numFmtId="0" fontId="117" fillId="5" borderId="19" xfId="55" applyFont="1" applyFill="1" applyBorder="1">
      <alignment/>
      <protection/>
    </xf>
    <xf numFmtId="0" fontId="118" fillId="5" borderId="19" xfId="55" applyFont="1" applyFill="1" applyBorder="1">
      <alignment/>
      <protection/>
    </xf>
    <xf numFmtId="0" fontId="114" fillId="5" borderId="19" xfId="55" applyFont="1" applyFill="1" applyBorder="1">
      <alignment/>
      <protection/>
    </xf>
    <xf numFmtId="0" fontId="114" fillId="5" borderId="70" xfId="55" applyFont="1" applyFill="1" applyBorder="1">
      <alignment/>
      <protection/>
    </xf>
    <xf numFmtId="0" fontId="115" fillId="5" borderId="192" xfId="55" applyFont="1" applyFill="1" applyBorder="1">
      <alignment/>
      <protection/>
    </xf>
    <xf numFmtId="0" fontId="62" fillId="3" borderId="128" xfId="55" applyFont="1" applyFill="1" applyBorder="1" applyAlignment="1">
      <alignment horizontal="center"/>
      <protection/>
    </xf>
    <xf numFmtId="0" fontId="62" fillId="3" borderId="193" xfId="55" applyFont="1" applyFill="1" applyBorder="1" applyAlignment="1">
      <alignment horizontal="center"/>
      <protection/>
    </xf>
    <xf numFmtId="0" fontId="63" fillId="3" borderId="19" xfId="55" applyFont="1" applyFill="1" applyBorder="1" applyAlignment="1">
      <alignment horizontal="center"/>
      <protection/>
    </xf>
    <xf numFmtId="0" fontId="63" fillId="3" borderId="191" xfId="55" applyFont="1" applyFill="1" applyBorder="1" applyAlignment="1">
      <alignment horizontal="center"/>
      <protection/>
    </xf>
    <xf numFmtId="0" fontId="64" fillId="3" borderId="19" xfId="55" applyFont="1" applyFill="1" applyBorder="1" applyAlignment="1">
      <alignment horizontal="center"/>
      <protection/>
    </xf>
    <xf numFmtId="0" fontId="64" fillId="3" borderId="191" xfId="55" applyFont="1" applyFill="1" applyBorder="1" applyAlignment="1">
      <alignment horizontal="center"/>
      <protection/>
    </xf>
    <xf numFmtId="0" fontId="61" fillId="3" borderId="11" xfId="55" applyFont="1" applyFill="1" applyBorder="1">
      <alignment/>
      <protection/>
    </xf>
    <xf numFmtId="0" fontId="61" fillId="3" borderId="194" xfId="55" applyFont="1" applyFill="1" applyBorder="1">
      <alignment/>
      <protection/>
    </xf>
    <xf numFmtId="0" fontId="119" fillId="7" borderId="0" xfId="57" applyFont="1" applyFill="1">
      <alignment/>
      <protection/>
    </xf>
    <xf numFmtId="37" fontId="120" fillId="38" borderId="195" xfId="45" applyNumberFormat="1" applyFont="1" applyFill="1" applyBorder="1" applyAlignment="1" applyProtection="1">
      <alignment horizontal="center"/>
      <protection/>
    </xf>
    <xf numFmtId="37" fontId="120" fillId="38" borderId="196" xfId="45" applyNumberFormat="1" applyFont="1" applyFill="1" applyBorder="1" applyAlignment="1" applyProtection="1">
      <alignment horizontal="center"/>
      <protection/>
    </xf>
    <xf numFmtId="0" fontId="121" fillId="7" borderId="47" xfId="57" applyFont="1" applyFill="1" applyBorder="1" applyAlignment="1">
      <alignment/>
      <protection/>
    </xf>
    <xf numFmtId="0" fontId="122" fillId="7" borderId="20" xfId="57" applyFont="1" applyFill="1" applyBorder="1" applyAlignment="1">
      <alignment/>
      <protection/>
    </xf>
    <xf numFmtId="37" fontId="123" fillId="7" borderId="0" xfId="59" applyFont="1" applyFill="1">
      <alignment/>
      <protection/>
    </xf>
    <xf numFmtId="37" fontId="124" fillId="7" borderId="0" xfId="59" applyFont="1" applyFill="1">
      <alignment/>
      <protection/>
    </xf>
    <xf numFmtId="37" fontId="125" fillId="7" borderId="0" xfId="59" applyFont="1" applyFill="1">
      <alignment/>
      <protection/>
    </xf>
    <xf numFmtId="37" fontId="126" fillId="7" borderId="0" xfId="59" applyFont="1" applyFill="1">
      <alignment/>
      <protection/>
    </xf>
    <xf numFmtId="37" fontId="127" fillId="7" borderId="0" xfId="59" applyFont="1" applyFill="1" applyAlignment="1">
      <alignment horizontal="left" indent="1"/>
      <protection/>
    </xf>
    <xf numFmtId="2" fontId="126" fillId="7" borderId="0" xfId="59" applyNumberFormat="1" applyFont="1" applyFill="1">
      <alignment/>
      <protection/>
    </xf>
    <xf numFmtId="37" fontId="128" fillId="7" borderId="0" xfId="59" applyFont="1" applyFill="1">
      <alignment/>
      <protection/>
    </xf>
    <xf numFmtId="0" fontId="129" fillId="7" borderId="47" xfId="57" applyFont="1" applyFill="1" applyBorder="1" applyAlignment="1">
      <alignment/>
      <protection/>
    </xf>
    <xf numFmtId="0" fontId="130" fillId="7" borderId="20" xfId="57" applyFont="1" applyFill="1" applyBorder="1" applyAlignment="1">
      <alignment/>
      <protection/>
    </xf>
    <xf numFmtId="0" fontId="119" fillId="7" borderId="197" xfId="57" applyFont="1" applyFill="1" applyBorder="1">
      <alignment/>
      <protection/>
    </xf>
    <xf numFmtId="0" fontId="65" fillId="4" borderId="190" xfId="0" applyFont="1" applyFill="1" applyBorder="1" applyAlignment="1">
      <alignment/>
    </xf>
    <xf numFmtId="0" fontId="66" fillId="4" borderId="181" xfId="45" applyFont="1" applyFill="1" applyBorder="1" applyAlignment="1" applyProtection="1">
      <alignment horizontal="left" inden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_Cuadro 1.1 Comportamiento pasajeros y carga MARZO 2009" xfId="58"/>
    <cellStyle name="Normal_Cuadro 1.1 Comportamiento pasajeros y carga MARZO 2009 2" xfId="59"/>
    <cellStyle name="Normal_CUADRO 1.1 DEFINITIVO" xfId="60"/>
    <cellStyle name="Normal_CUADRO 1.2. PAX NACIONAL POR EMPRESA MAR 2009" xfId="61"/>
    <cellStyle name="Normal_CUADRO 1.3. CARGA NACIONAL POR EMPRESA MAR 2009" xfId="62"/>
    <cellStyle name="Normal_CUADRO 1.4  PAX INTERNAL POR EMPRESA MAR 2005" xfId="63"/>
    <cellStyle name="Normal_CUADRO 1.6 PAX NACIONALES PRINCIPALES RUTAS MAR 2009" xfId="64"/>
    <cellStyle name="Normal_CUADRO 1.6B  PAX NALES RUTAS TRONCALES X EMPRESA MAR 2009" xfId="65"/>
    <cellStyle name="Normal_CUADRO 1.7 CARGA NACIONAL PRINCIPALES RUTAS MAR 200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dxfs count="60"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219075</xdr:rowOff>
    </xdr:from>
    <xdr:to>
      <xdr:col>13</xdr:col>
      <xdr:colOff>552450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90575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5"/>
  <sheetViews>
    <sheetView showGridLines="0" tabSelected="1" zoomScale="115" zoomScaleNormal="115" zoomScalePageLayoutView="0" workbookViewId="0" topLeftCell="A1">
      <selection activeCell="F15" sqref="F15"/>
    </sheetView>
  </sheetViews>
  <sheetFormatPr defaultColWidth="11.421875" defaultRowHeight="12.75"/>
  <cols>
    <col min="1" max="1" width="1.1484375" style="742" customWidth="1"/>
    <col min="2" max="2" width="20.421875" style="742" customWidth="1"/>
    <col min="3" max="3" width="72.140625" style="742" customWidth="1"/>
    <col min="4" max="16384" width="11.421875" style="742" customWidth="1"/>
  </cols>
  <sheetData>
    <row r="1" ht="2.25" customHeight="1" thickBot="1">
      <c r="B1" s="741"/>
    </row>
    <row r="2" spans="2:3" ht="11.25" customHeight="1">
      <c r="B2" s="772"/>
      <c r="C2" s="773"/>
    </row>
    <row r="3" spans="2:3" ht="21.75" customHeight="1">
      <c r="B3" s="774" t="s">
        <v>303</v>
      </c>
      <c r="C3" s="775"/>
    </row>
    <row r="4" spans="2:3" ht="18" customHeight="1">
      <c r="B4" s="776" t="s">
        <v>304</v>
      </c>
      <c r="C4" s="775"/>
    </row>
    <row r="5" spans="2:3" ht="18" customHeight="1">
      <c r="B5" s="777" t="s">
        <v>305</v>
      </c>
      <c r="C5" s="775"/>
    </row>
    <row r="6" spans="2:3" ht="9" customHeight="1">
      <c r="B6" s="778"/>
      <c r="C6" s="775"/>
    </row>
    <row r="7" spans="2:3" ht="3" customHeight="1">
      <c r="B7" s="779"/>
      <c r="C7" s="780"/>
    </row>
    <row r="8" spans="2:5" ht="24">
      <c r="B8" s="781" t="s">
        <v>350</v>
      </c>
      <c r="C8" s="782"/>
      <c r="E8" s="743"/>
    </row>
    <row r="9" spans="2:5" ht="23.25">
      <c r="B9" s="783" t="s">
        <v>306</v>
      </c>
      <c r="C9" s="784"/>
      <c r="E9" s="743"/>
    </row>
    <row r="10" spans="2:3" ht="20.25" customHeight="1">
      <c r="B10" s="785" t="s">
        <v>307</v>
      </c>
      <c r="C10" s="786"/>
    </row>
    <row r="11" spans="2:3" ht="4.5" customHeight="1" thickBot="1">
      <c r="B11" s="787"/>
      <c r="C11" s="788"/>
    </row>
    <row r="12" spans="2:3" ht="18.75" customHeight="1" thickBot="1" thickTop="1">
      <c r="B12" s="804" t="s">
        <v>308</v>
      </c>
      <c r="C12" s="805" t="s">
        <v>309</v>
      </c>
    </row>
    <row r="13" spans="2:3" ht="18" customHeight="1" thickTop="1">
      <c r="B13" s="744" t="s">
        <v>310</v>
      </c>
      <c r="C13" s="745" t="s">
        <v>311</v>
      </c>
    </row>
    <row r="14" spans="2:3" ht="18" customHeight="1">
      <c r="B14" s="746" t="s">
        <v>312</v>
      </c>
      <c r="C14" s="747" t="s">
        <v>313</v>
      </c>
    </row>
    <row r="15" spans="2:3" ht="18" customHeight="1">
      <c r="B15" s="748" t="s">
        <v>314</v>
      </c>
      <c r="C15" s="749" t="s">
        <v>315</v>
      </c>
    </row>
    <row r="16" spans="2:3" ht="18" customHeight="1">
      <c r="B16" s="746" t="s">
        <v>316</v>
      </c>
      <c r="C16" s="747" t="s">
        <v>317</v>
      </c>
    </row>
    <row r="17" spans="2:3" ht="18" customHeight="1">
      <c r="B17" s="748" t="s">
        <v>318</v>
      </c>
      <c r="C17" s="749" t="s">
        <v>319</v>
      </c>
    </row>
    <row r="18" spans="2:3" ht="18" customHeight="1">
      <c r="B18" s="746" t="s">
        <v>320</v>
      </c>
      <c r="C18" s="747" t="s">
        <v>321</v>
      </c>
    </row>
    <row r="19" spans="2:3" ht="18" customHeight="1">
      <c r="B19" s="748" t="s">
        <v>322</v>
      </c>
      <c r="C19" s="749" t="s">
        <v>323</v>
      </c>
    </row>
    <row r="20" spans="2:3" ht="18" customHeight="1">
      <c r="B20" s="746" t="s">
        <v>324</v>
      </c>
      <c r="C20" s="747" t="s">
        <v>325</v>
      </c>
    </row>
    <row r="21" spans="2:3" ht="18" customHeight="1">
      <c r="B21" s="748" t="s">
        <v>326</v>
      </c>
      <c r="C21" s="749" t="s">
        <v>327</v>
      </c>
    </row>
    <row r="22" spans="2:3" ht="18" customHeight="1">
      <c r="B22" s="746" t="s">
        <v>328</v>
      </c>
      <c r="C22" s="747" t="s">
        <v>329</v>
      </c>
    </row>
    <row r="23" spans="2:3" ht="18" customHeight="1">
      <c r="B23" s="748" t="s">
        <v>330</v>
      </c>
      <c r="C23" s="749" t="s">
        <v>331</v>
      </c>
    </row>
    <row r="24" spans="2:3" ht="18" customHeight="1">
      <c r="B24" s="746" t="s">
        <v>332</v>
      </c>
      <c r="C24" s="747" t="s">
        <v>333</v>
      </c>
    </row>
    <row r="25" spans="2:3" ht="18" customHeight="1">
      <c r="B25" s="748" t="s">
        <v>334</v>
      </c>
      <c r="C25" s="749" t="s">
        <v>335</v>
      </c>
    </row>
    <row r="26" spans="2:3" ht="18" customHeight="1">
      <c r="B26" s="746" t="s">
        <v>336</v>
      </c>
      <c r="C26" s="747" t="s">
        <v>337</v>
      </c>
    </row>
    <row r="27" spans="2:3" ht="18" customHeight="1">
      <c r="B27" s="748" t="s">
        <v>338</v>
      </c>
      <c r="C27" s="749" t="s">
        <v>339</v>
      </c>
    </row>
    <row r="28" spans="2:3" ht="18" customHeight="1">
      <c r="B28" s="746" t="s">
        <v>340</v>
      </c>
      <c r="C28" s="747" t="s">
        <v>341</v>
      </c>
    </row>
    <row r="29" spans="2:3" ht="18" customHeight="1">
      <c r="B29" s="748" t="s">
        <v>342</v>
      </c>
      <c r="C29" s="749" t="s">
        <v>343</v>
      </c>
    </row>
    <row r="30" spans="2:3" ht="18" customHeight="1" thickBot="1">
      <c r="B30" s="750" t="s">
        <v>344</v>
      </c>
      <c r="C30" s="751" t="s">
        <v>345</v>
      </c>
    </row>
    <row r="31" ht="6" customHeight="1" thickTop="1"/>
    <row r="32" ht="15.75">
      <c r="B32" s="752" t="s">
        <v>346</v>
      </c>
    </row>
    <row r="33" ht="15">
      <c r="B33" s="753" t="s">
        <v>347</v>
      </c>
    </row>
    <row r="34" ht="14.25">
      <c r="B34" s="754" t="s">
        <v>348</v>
      </c>
    </row>
    <row r="35" ht="12.75">
      <c r="B35" s="755" t="s">
        <v>349</v>
      </c>
    </row>
  </sheetData>
  <sheetProtection/>
  <mergeCells count="3">
    <mergeCell ref="B8:C8"/>
    <mergeCell ref="B9:C9"/>
    <mergeCell ref="B10:C10"/>
  </mergeCells>
  <hyperlinks>
    <hyperlink ref="C13" location="'CUADRO 1.1'!A1" display="Comportamiento del Transporte aéreo regular - Pasajeros y Carga"/>
    <hyperlink ref="C14" location="'CUADRO 1,2'!A1" display="Pasajeros Nacionales por empresa"/>
    <hyperlink ref="C15" location="'CUADRO 1,3'!A1" display="Carga nacional por empresa"/>
    <hyperlink ref="C16" location="'CUADRO 1,4'!A1" display="Pasajeros Internacionales por empresa"/>
    <hyperlink ref="C17" location="'CUADRO 1.5'!A1" display="Carga internacional por empresa"/>
    <hyperlink ref="C18" location="'CUADRO 1.6'!A1" display="Pasajeros Nacionales por principales rutas"/>
    <hyperlink ref="C19" location="'CUADRO 1.6 B'!A1" display="Pasajeros Rutas troncales por empresa"/>
    <hyperlink ref="C20" location="'CUADRO 1,7'!A1" display="Carga nacional por principales rutas"/>
    <hyperlink ref="C21" location="'CUADRO 1,8'!A1" display="Pasajeros internacionales por principales rutas"/>
    <hyperlink ref="C22" location="'CUADRO 1.8 B'!A1" display="Pasajeros internacionales Continente - País"/>
    <hyperlink ref="C23" location="'CUADRO 1.8 C'!A1" display="Pasajeros internacionales Continente – Empresa"/>
    <hyperlink ref="C24" location="'CUADRO 1,9'!A1" display="Carga internacional por principales rutas"/>
    <hyperlink ref="C25" location="'CUADRO 1.9 B'!A1" display="Carga internacional por Continente – País"/>
    <hyperlink ref="C26" location="'CUADRO 1.9C'!A1" display="Carga internacional por Continente – Empresa"/>
    <hyperlink ref="C27" location="'CUADRO 1.10'!A1" display="Pasajeros nacionales por aeropuerto"/>
    <hyperlink ref="C28" location="'CUADRO 1.11'!A1" display="Carga nacional por aeropuerto"/>
    <hyperlink ref="C29" location="'CUADRO 1.12'!A1" display="Pasajeros internacionales por aeropuerto"/>
    <hyperlink ref="C30" location="'CUADRO 1.13'!A1" display="Carga internacional por aeropuerto"/>
    <hyperlink ref="B35" r:id="rId1" display="juan.torres@aerocivil.gov.co"/>
    <hyperlink ref="C12" location="Novedades!A1" display="Novedades importantes para la interpretación de la información."/>
  </hyperlinks>
  <printOptions/>
  <pageMargins left="0.75" right="0.75" top="1" bottom="1" header="0" footer="0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I3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421875" style="463" customWidth="1"/>
    <col min="2" max="2" width="12.8515625" style="463" customWidth="1"/>
    <col min="3" max="3" width="10.421875" style="463" customWidth="1"/>
    <col min="4" max="4" width="13.00390625" style="463" customWidth="1"/>
    <col min="5" max="5" width="10.00390625" style="463" customWidth="1"/>
    <col min="6" max="6" width="10.421875" style="463" customWidth="1"/>
    <col min="7" max="7" width="9.8515625" style="463" customWidth="1"/>
    <col min="8" max="8" width="11.28125" style="463" customWidth="1"/>
    <col min="9" max="9" width="9.8515625" style="463" customWidth="1"/>
    <col min="10" max="16384" width="9.140625" style="463" customWidth="1"/>
  </cols>
  <sheetData>
    <row r="1" spans="8:9" ht="18.75" thickBot="1">
      <c r="H1" s="244" t="s">
        <v>36</v>
      </c>
      <c r="I1" s="243"/>
    </row>
    <row r="2" ht="4.5" customHeight="1" thickBot="1"/>
    <row r="3" spans="1:9" ht="20.25" customHeight="1" thickBot="1" thickTop="1">
      <c r="A3" s="496" t="s">
        <v>151</v>
      </c>
      <c r="B3" s="495"/>
      <c r="C3" s="495"/>
      <c r="D3" s="495"/>
      <c r="E3" s="495"/>
      <c r="F3" s="495"/>
      <c r="G3" s="495"/>
      <c r="H3" s="495"/>
      <c r="I3" s="494"/>
    </row>
    <row r="4" spans="1:9" s="487" customFormat="1" ht="20.25" customHeight="1" thickBot="1" thickTop="1">
      <c r="A4" s="493" t="s">
        <v>143</v>
      </c>
      <c r="B4" s="492" t="s">
        <v>52</v>
      </c>
      <c r="C4" s="491"/>
      <c r="D4" s="491"/>
      <c r="E4" s="490"/>
      <c r="F4" s="489" t="s">
        <v>51</v>
      </c>
      <c r="G4" s="489"/>
      <c r="H4" s="489"/>
      <c r="I4" s="488"/>
    </row>
    <row r="5" spans="1:9" s="482" customFormat="1" ht="32.25" customHeight="1" thickBot="1">
      <c r="A5" s="486"/>
      <c r="B5" s="484" t="s">
        <v>50</v>
      </c>
      <c r="C5" s="485" t="s">
        <v>47</v>
      </c>
      <c r="D5" s="484" t="s">
        <v>49</v>
      </c>
      <c r="E5" s="483" t="s">
        <v>45</v>
      </c>
      <c r="F5" s="484" t="s">
        <v>48</v>
      </c>
      <c r="G5" s="485" t="s">
        <v>47</v>
      </c>
      <c r="H5" s="484" t="s">
        <v>46</v>
      </c>
      <c r="I5" s="483" t="s">
        <v>45</v>
      </c>
    </row>
    <row r="6" spans="1:9" s="476" customFormat="1" ht="18" customHeight="1" thickBot="1" thickTop="1">
      <c r="A6" s="481" t="s">
        <v>142</v>
      </c>
      <c r="B6" s="480">
        <f>SUM(B7:B37)</f>
        <v>9774.889</v>
      </c>
      <c r="C6" s="479">
        <f>SUM(C7:C37)</f>
        <v>1</v>
      </c>
      <c r="D6" s="478">
        <f>SUM(D7:D37)</f>
        <v>8195.342999999999</v>
      </c>
      <c r="E6" s="477">
        <f>(B6/D6-1)</f>
        <v>0.1927370215011135</v>
      </c>
      <c r="F6" s="478">
        <f>SUM(F7:F37)</f>
        <v>84387.32800000011</v>
      </c>
      <c r="G6" s="479">
        <f>SUM(G7:G37)</f>
        <v>1</v>
      </c>
      <c r="H6" s="478">
        <f>SUM(H7:H37)</f>
        <v>77233.03300000014</v>
      </c>
      <c r="I6" s="477">
        <f>(F6/H6-1)</f>
        <v>0.09263257860143792</v>
      </c>
    </row>
    <row r="7" spans="1:9" s="464" customFormat="1" ht="18" customHeight="1" thickTop="1">
      <c r="A7" s="475" t="s">
        <v>140</v>
      </c>
      <c r="B7" s="471">
        <v>1605.5460000000003</v>
      </c>
      <c r="C7" s="474">
        <f>B7/$B$6</f>
        <v>0.1642520953434868</v>
      </c>
      <c r="D7" s="471">
        <v>1040.5769999999998</v>
      </c>
      <c r="E7" s="470">
        <f>(B7/D7-1)</f>
        <v>0.5429381967888975</v>
      </c>
      <c r="F7" s="473">
        <v>9989.638999999996</v>
      </c>
      <c r="G7" s="472">
        <f>(F7/$F$6)</f>
        <v>0.11837842525361134</v>
      </c>
      <c r="H7" s="471">
        <v>9898.633000000002</v>
      </c>
      <c r="I7" s="470">
        <f>(F7/H7-1)</f>
        <v>0.009193794739131622</v>
      </c>
    </row>
    <row r="8" spans="1:9" s="464" customFormat="1" ht="18" customHeight="1">
      <c r="A8" s="475" t="s">
        <v>141</v>
      </c>
      <c r="B8" s="471">
        <v>1487.4060000000002</v>
      </c>
      <c r="C8" s="474">
        <f>B8/$B$6</f>
        <v>0.15216602459628956</v>
      </c>
      <c r="D8" s="471">
        <v>917.823</v>
      </c>
      <c r="E8" s="470">
        <f>(B8/D8-1)</f>
        <v>0.6205804387120395</v>
      </c>
      <c r="F8" s="473">
        <v>11901.485999999997</v>
      </c>
      <c r="G8" s="472">
        <f>(F8/$F$6)</f>
        <v>0.14103404245718007</v>
      </c>
      <c r="H8" s="471">
        <v>10496.898999999994</v>
      </c>
      <c r="I8" s="470">
        <f>(F8/H8-1)</f>
        <v>0.13380970894356548</v>
      </c>
    </row>
    <row r="9" spans="1:9" s="464" customFormat="1" ht="18" customHeight="1">
      <c r="A9" s="475" t="s">
        <v>138</v>
      </c>
      <c r="B9" s="471">
        <v>1268.6699999999998</v>
      </c>
      <c r="C9" s="474">
        <f>B9/$B$6</f>
        <v>0.12978868609147376</v>
      </c>
      <c r="D9" s="471">
        <v>1284.735</v>
      </c>
      <c r="E9" s="470">
        <f>(B9/D9-1)</f>
        <v>-0.012504524279326135</v>
      </c>
      <c r="F9" s="473">
        <v>12578.649999999996</v>
      </c>
      <c r="G9" s="472">
        <f>(F9/$F$6)</f>
        <v>0.14905851741152393</v>
      </c>
      <c r="H9" s="471">
        <v>8291.989000000001</v>
      </c>
      <c r="I9" s="470">
        <f>(F9/H9-1)</f>
        <v>0.5169641445496362</v>
      </c>
    </row>
    <row r="10" spans="1:9" s="464" customFormat="1" ht="18" customHeight="1">
      <c r="A10" s="475" t="s">
        <v>119</v>
      </c>
      <c r="B10" s="471">
        <v>1113.329</v>
      </c>
      <c r="C10" s="474">
        <f>B10/$B$6</f>
        <v>0.11389684322758038</v>
      </c>
      <c r="D10" s="471">
        <v>648.464</v>
      </c>
      <c r="E10" s="470">
        <f>(B10/D10-1)</f>
        <v>0.716870944262133</v>
      </c>
      <c r="F10" s="473">
        <v>10132.387</v>
      </c>
      <c r="G10" s="472">
        <f>(F10/$F$6)</f>
        <v>0.12007000624548732</v>
      </c>
      <c r="H10" s="471">
        <v>8275.988000000003</v>
      </c>
      <c r="I10" s="470">
        <f>(F10/H10-1)</f>
        <v>0.2243114658938603</v>
      </c>
    </row>
    <row r="11" spans="1:9" s="464" customFormat="1" ht="18" customHeight="1">
      <c r="A11" s="475" t="s">
        <v>129</v>
      </c>
      <c r="B11" s="471">
        <v>540.1239999999999</v>
      </c>
      <c r="C11" s="474">
        <f>B11/$B$6</f>
        <v>0.05525627963652579</v>
      </c>
      <c r="D11" s="471">
        <v>207.99999999999997</v>
      </c>
      <c r="E11" s="470">
        <f>(B11/D11-1)</f>
        <v>1.5967500000000001</v>
      </c>
      <c r="F11" s="473">
        <v>2397.8350000000005</v>
      </c>
      <c r="G11" s="472">
        <f>(F11/$F$6)</f>
        <v>0.028414633533603496</v>
      </c>
      <c r="H11" s="471">
        <v>1764.2849999999999</v>
      </c>
      <c r="I11" s="470">
        <f>(F11/H11-1)</f>
        <v>0.3590973113754301</v>
      </c>
    </row>
    <row r="12" spans="1:9" s="464" customFormat="1" ht="18" customHeight="1">
      <c r="A12" s="475" t="s">
        <v>132</v>
      </c>
      <c r="B12" s="471">
        <v>441.49700000000007</v>
      </c>
      <c r="C12" s="474">
        <f>B12/$B$6</f>
        <v>0.04516644639136057</v>
      </c>
      <c r="D12" s="471">
        <v>273.575</v>
      </c>
      <c r="E12" s="470">
        <f>(B12/D12-1)</f>
        <v>0.6138060860824275</v>
      </c>
      <c r="F12" s="473">
        <v>3229.6470000000004</v>
      </c>
      <c r="G12" s="472">
        <f>(F12/$F$6)</f>
        <v>0.03827170591300149</v>
      </c>
      <c r="H12" s="471">
        <v>2411.2180000000008</v>
      </c>
      <c r="I12" s="470">
        <f>(F12/H12-1)</f>
        <v>0.3394255517336049</v>
      </c>
    </row>
    <row r="13" spans="1:9" s="464" customFormat="1" ht="18" customHeight="1">
      <c r="A13" s="475" t="s">
        <v>139</v>
      </c>
      <c r="B13" s="471">
        <v>311.304</v>
      </c>
      <c r="C13" s="474">
        <f>B13/$B$6</f>
        <v>0.031847318163919815</v>
      </c>
      <c r="D13" s="471">
        <v>414.33799999999997</v>
      </c>
      <c r="E13" s="470">
        <f>(B13/D13-1)</f>
        <v>-0.24867137457824284</v>
      </c>
      <c r="F13" s="473">
        <v>4173.053000000001</v>
      </c>
      <c r="G13" s="472">
        <f>(F13/$F$6)</f>
        <v>0.049451180632238946</v>
      </c>
      <c r="H13" s="471">
        <v>3989.9750000000013</v>
      </c>
      <c r="I13" s="470">
        <f>(F13/H13-1)</f>
        <v>0.04588449802317052</v>
      </c>
    </row>
    <row r="14" spans="1:9" s="464" customFormat="1" ht="18" customHeight="1">
      <c r="A14" s="475" t="s">
        <v>135</v>
      </c>
      <c r="B14" s="471">
        <v>138.351</v>
      </c>
      <c r="C14" s="474">
        <f>B14/$B$6</f>
        <v>0.01415371570971292</v>
      </c>
      <c r="D14" s="471">
        <v>100.905</v>
      </c>
      <c r="E14" s="470">
        <f>(B14/D14-1)</f>
        <v>0.3711015311431545</v>
      </c>
      <c r="F14" s="473">
        <v>1380.4839999999995</v>
      </c>
      <c r="G14" s="472">
        <f>(F14/$F$6)</f>
        <v>0.01635890165878931</v>
      </c>
      <c r="H14" s="471">
        <v>933.8200000000004</v>
      </c>
      <c r="I14" s="470">
        <f>(F14/H14-1)</f>
        <v>0.4783191621511629</v>
      </c>
    </row>
    <row r="15" spans="1:9" s="464" customFormat="1" ht="18" customHeight="1">
      <c r="A15" s="475" t="s">
        <v>133</v>
      </c>
      <c r="B15" s="471">
        <v>110.87500000000001</v>
      </c>
      <c r="C15" s="474">
        <f>B15/$B$6</f>
        <v>0.011342839801045314</v>
      </c>
      <c r="D15" s="471">
        <v>99.85</v>
      </c>
      <c r="E15" s="470">
        <f>(B15/D15-1)</f>
        <v>0.11041562343515299</v>
      </c>
      <c r="F15" s="473">
        <v>1122.3069999999998</v>
      </c>
      <c r="G15" s="472">
        <f>(F15/$F$6)</f>
        <v>0.013299473115205145</v>
      </c>
      <c r="H15" s="471">
        <v>934.9390000000002</v>
      </c>
      <c r="I15" s="470">
        <f>(F15/H15-1)</f>
        <v>0.20040665754664166</v>
      </c>
    </row>
    <row r="16" spans="1:9" s="464" customFormat="1" ht="18" customHeight="1">
      <c r="A16" s="475" t="s">
        <v>137</v>
      </c>
      <c r="B16" s="471">
        <v>101.28099999999999</v>
      </c>
      <c r="C16" s="474">
        <f>B16/$B$6</f>
        <v>0.01036134527972645</v>
      </c>
      <c r="D16" s="471">
        <v>76.30999999999999</v>
      </c>
      <c r="E16" s="470">
        <f>(B16/D16-1)</f>
        <v>0.3272310313196174</v>
      </c>
      <c r="F16" s="473">
        <v>786.7529999999998</v>
      </c>
      <c r="G16" s="472">
        <f>(F16/$F$6)</f>
        <v>0.009323117802710838</v>
      </c>
      <c r="H16" s="471">
        <v>612.7279999999998</v>
      </c>
      <c r="I16" s="470">
        <f>(F16/H16-1)</f>
        <v>0.28401672520270016</v>
      </c>
    </row>
    <row r="17" spans="1:9" s="464" customFormat="1" ht="18" customHeight="1">
      <c r="A17" s="475" t="s">
        <v>112</v>
      </c>
      <c r="B17" s="471">
        <v>97.469</v>
      </c>
      <c r="C17" s="474">
        <f>B17/$B$6</f>
        <v>0.009971366426769655</v>
      </c>
      <c r="D17" s="471">
        <v>72.80199999999999</v>
      </c>
      <c r="E17" s="470">
        <f>(B17/D17-1)</f>
        <v>0.3388231092552403</v>
      </c>
      <c r="F17" s="473">
        <v>919.3509999999998</v>
      </c>
      <c r="G17" s="472">
        <f>(F17/$F$6)</f>
        <v>0.01089442007217006</v>
      </c>
      <c r="H17" s="471">
        <v>1180.4270000000001</v>
      </c>
      <c r="I17" s="470">
        <f>(F17/H17-1)</f>
        <v>-0.22117081361236257</v>
      </c>
    </row>
    <row r="18" spans="1:9" s="464" customFormat="1" ht="18" customHeight="1">
      <c r="A18" s="475" t="s">
        <v>130</v>
      </c>
      <c r="B18" s="471">
        <v>91.74799999999999</v>
      </c>
      <c r="C18" s="474">
        <f>B18/$B$6</f>
        <v>0.009386091238478514</v>
      </c>
      <c r="D18" s="471">
        <v>51.321</v>
      </c>
      <c r="E18" s="470">
        <f>(B18/D18-1)</f>
        <v>0.7877282204165934</v>
      </c>
      <c r="F18" s="473">
        <v>610.1159999999999</v>
      </c>
      <c r="G18" s="472">
        <f>(F18/$F$6)</f>
        <v>0.00722994807940831</v>
      </c>
      <c r="H18" s="471">
        <v>875.7240000000003</v>
      </c>
      <c r="I18" s="470">
        <f>(F18/H18-1)</f>
        <v>-0.30330104005371594</v>
      </c>
    </row>
    <row r="19" spans="1:9" s="464" customFormat="1" ht="18" customHeight="1">
      <c r="A19" s="475" t="s">
        <v>134</v>
      </c>
      <c r="B19" s="471">
        <v>83.875</v>
      </c>
      <c r="C19" s="474">
        <f>B19/$B$6</f>
        <v>0.008580660097521313</v>
      </c>
      <c r="D19" s="471">
        <v>108.003</v>
      </c>
      <c r="E19" s="470">
        <f>(B19/D19-1)</f>
        <v>-0.223401201818468</v>
      </c>
      <c r="F19" s="473">
        <v>880.2990000000002</v>
      </c>
      <c r="G19" s="472">
        <f>(F19/$F$6)</f>
        <v>0.010431649168936822</v>
      </c>
      <c r="H19" s="471">
        <v>980.7010000000001</v>
      </c>
      <c r="I19" s="470">
        <f>(F19/H19-1)</f>
        <v>-0.10237778894892524</v>
      </c>
    </row>
    <row r="20" spans="1:9" s="464" customFormat="1" ht="18" customHeight="1">
      <c r="A20" s="475" t="s">
        <v>113</v>
      </c>
      <c r="B20" s="471">
        <v>79.82900000000001</v>
      </c>
      <c r="C20" s="474">
        <f>B20/$B$6</f>
        <v>0.008166742353800643</v>
      </c>
      <c r="D20" s="471">
        <v>75.85300000000001</v>
      </c>
      <c r="E20" s="470">
        <f>(B20/D20-1)</f>
        <v>0.052417175325959464</v>
      </c>
      <c r="F20" s="473">
        <v>739.135</v>
      </c>
      <c r="G20" s="472">
        <f>(F20/$F$6)</f>
        <v>0.008758838767830153</v>
      </c>
      <c r="H20" s="471">
        <v>651.635</v>
      </c>
      <c r="I20" s="470">
        <f>(F20/H20-1)</f>
        <v>0.13427762474391347</v>
      </c>
    </row>
    <row r="21" spans="1:9" s="464" customFormat="1" ht="18" customHeight="1">
      <c r="A21" s="475" t="s">
        <v>136</v>
      </c>
      <c r="B21" s="471">
        <v>72.286</v>
      </c>
      <c r="C21" s="474">
        <f>B21/$B$6</f>
        <v>0.007395071186997623</v>
      </c>
      <c r="D21" s="471">
        <v>121.374</v>
      </c>
      <c r="E21" s="470">
        <f>(B21/D21-1)</f>
        <v>-0.4044358758877519</v>
      </c>
      <c r="F21" s="473">
        <v>1206.2459999999999</v>
      </c>
      <c r="G21" s="472">
        <f>(F21/$F$6)</f>
        <v>0.014294160374410697</v>
      </c>
      <c r="H21" s="471">
        <v>901.309</v>
      </c>
      <c r="I21" s="470">
        <f>(F21/H21-1)</f>
        <v>0.338326811337732</v>
      </c>
    </row>
    <row r="22" spans="1:9" s="464" customFormat="1" ht="18" customHeight="1">
      <c r="A22" s="475" t="s">
        <v>118</v>
      </c>
      <c r="B22" s="471">
        <v>55.134</v>
      </c>
      <c r="C22" s="474">
        <f>B22/$B$6</f>
        <v>0.005640370954596007</v>
      </c>
      <c r="D22" s="471">
        <v>109.38900000000001</v>
      </c>
      <c r="E22" s="470">
        <f>(B22/D22-1)</f>
        <v>-0.4959822285604586</v>
      </c>
      <c r="F22" s="473">
        <v>495.073</v>
      </c>
      <c r="G22" s="472">
        <f>(F22/$F$6)</f>
        <v>0.005866674674188041</v>
      </c>
      <c r="H22" s="471">
        <v>774.4509999999999</v>
      </c>
      <c r="I22" s="470">
        <f>(F22/H22-1)</f>
        <v>-0.36074328782582754</v>
      </c>
    </row>
    <row r="23" spans="1:9" s="464" customFormat="1" ht="18" customHeight="1">
      <c r="A23" s="475" t="s">
        <v>116</v>
      </c>
      <c r="B23" s="471">
        <v>53.229</v>
      </c>
      <c r="C23" s="474">
        <f>B23/$B$6</f>
        <v>0.005445483831069591</v>
      </c>
      <c r="D23" s="471">
        <v>67.185</v>
      </c>
      <c r="E23" s="470">
        <f>(B23/D23-1)</f>
        <v>-0.20772493860236663</v>
      </c>
      <c r="F23" s="473">
        <v>492.94599999999986</v>
      </c>
      <c r="G23" s="472">
        <f>(F23/$F$6)</f>
        <v>0.005841469468022488</v>
      </c>
      <c r="H23" s="471">
        <v>611.0640000000001</v>
      </c>
      <c r="I23" s="470">
        <f>(F23/H23-1)</f>
        <v>-0.19329890158805008</v>
      </c>
    </row>
    <row r="24" spans="1:9" s="464" customFormat="1" ht="18" customHeight="1">
      <c r="A24" s="475" t="s">
        <v>124</v>
      </c>
      <c r="B24" s="471">
        <v>44.2</v>
      </c>
      <c r="C24" s="474">
        <f>B24/$B$6</f>
        <v>0.00452179047762077</v>
      </c>
      <c r="D24" s="471">
        <v>41.498000000000005</v>
      </c>
      <c r="E24" s="470">
        <f>(B24/D24-1)</f>
        <v>0.06511157164200676</v>
      </c>
      <c r="F24" s="473">
        <v>320.4530000000001</v>
      </c>
      <c r="G24" s="472">
        <f>(F24/$F$6)</f>
        <v>0.0037974066438031984</v>
      </c>
      <c r="H24" s="471">
        <v>447.567</v>
      </c>
      <c r="I24" s="470">
        <f>(F24/H24-1)</f>
        <v>-0.28401110895128534</v>
      </c>
    </row>
    <row r="25" spans="1:9" s="464" customFormat="1" ht="18" customHeight="1">
      <c r="A25" s="475" t="s">
        <v>122</v>
      </c>
      <c r="B25" s="471">
        <v>42.665</v>
      </c>
      <c r="C25" s="474">
        <f>B25/$B$6</f>
        <v>0.00436475544632783</v>
      </c>
      <c r="D25" s="471">
        <v>37.926</v>
      </c>
      <c r="E25" s="470">
        <f>(B25/D25-1)</f>
        <v>0.12495385751199706</v>
      </c>
      <c r="F25" s="473">
        <v>384.4309999999999</v>
      </c>
      <c r="G25" s="472">
        <f>(F25/$F$6)</f>
        <v>0.004555553649002839</v>
      </c>
      <c r="H25" s="471">
        <v>480.806</v>
      </c>
      <c r="I25" s="470">
        <f>(F25/H25-1)</f>
        <v>-0.20044466999163912</v>
      </c>
    </row>
    <row r="26" spans="1:9" s="464" customFormat="1" ht="18" customHeight="1">
      <c r="A26" s="475" t="s">
        <v>125</v>
      </c>
      <c r="B26" s="471">
        <v>27.933</v>
      </c>
      <c r="C26" s="474">
        <f>B26/$B$6</f>
        <v>0.002857628357723551</v>
      </c>
      <c r="D26" s="471">
        <v>17.169</v>
      </c>
      <c r="E26" s="470">
        <f>(B26/D26-1)</f>
        <v>0.6269439105364318</v>
      </c>
      <c r="F26" s="473">
        <v>331.56899999999996</v>
      </c>
      <c r="G26" s="472">
        <f>(F26/$F$6)</f>
        <v>0.003929132582560257</v>
      </c>
      <c r="H26" s="471">
        <v>276.3380000000001</v>
      </c>
      <c r="I26" s="470">
        <f>(F26/H26-1)</f>
        <v>0.19986755350331786</v>
      </c>
    </row>
    <row r="27" spans="1:9" s="464" customFormat="1" ht="18" customHeight="1">
      <c r="A27" s="475" t="s">
        <v>131</v>
      </c>
      <c r="B27" s="471">
        <v>24.904000000000003</v>
      </c>
      <c r="C27" s="474">
        <f>B27/$B$6</f>
        <v>0.0025477527161689513</v>
      </c>
      <c r="D27" s="471">
        <v>16.197</v>
      </c>
      <c r="E27" s="470">
        <f>(B27/D27-1)</f>
        <v>0.5375686855590545</v>
      </c>
      <c r="F27" s="473">
        <v>203.23800000000006</v>
      </c>
      <c r="G27" s="472">
        <f>(F27/$F$6)</f>
        <v>0.002408394776997795</v>
      </c>
      <c r="H27" s="471">
        <v>174.19000000000003</v>
      </c>
      <c r="I27" s="470">
        <f>(F27/H27-1)</f>
        <v>0.1667604340088411</v>
      </c>
    </row>
    <row r="28" spans="1:9" s="464" customFormat="1" ht="18" customHeight="1">
      <c r="A28" s="475" t="s">
        <v>128</v>
      </c>
      <c r="B28" s="471">
        <v>21.093999999999998</v>
      </c>
      <c r="C28" s="474">
        <f>B28/$B$6</f>
        <v>0.0021579784691161197</v>
      </c>
      <c r="D28" s="471">
        <v>20.619999999999997</v>
      </c>
      <c r="E28" s="470">
        <f>(B28/D28-1)</f>
        <v>0.022987390882638126</v>
      </c>
      <c r="F28" s="473">
        <v>209.07500000000002</v>
      </c>
      <c r="G28" s="472">
        <f>(F28/$F$6)</f>
        <v>0.00247756392997773</v>
      </c>
      <c r="H28" s="471">
        <v>221.897</v>
      </c>
      <c r="I28" s="470">
        <f>(F28/H28-1)</f>
        <v>-0.057783566249205554</v>
      </c>
    </row>
    <row r="29" spans="1:9" s="464" customFormat="1" ht="18" customHeight="1">
      <c r="A29" s="475" t="s">
        <v>150</v>
      </c>
      <c r="B29" s="471">
        <v>20.638</v>
      </c>
      <c r="C29" s="474">
        <f>B29/$B$6</f>
        <v>0.0021113283230121595</v>
      </c>
      <c r="D29" s="471">
        <v>55.18900000000001</v>
      </c>
      <c r="E29" s="470">
        <f>(B29/D29-1)</f>
        <v>-0.6260486691188462</v>
      </c>
      <c r="F29" s="473">
        <v>416.8939999999999</v>
      </c>
      <c r="G29" s="472">
        <f>(F29/$F$6)</f>
        <v>0.004940244108688918</v>
      </c>
      <c r="H29" s="471">
        <v>301.665</v>
      </c>
      <c r="I29" s="470">
        <f>(F29/H29-1)</f>
        <v>0.3819766960038449</v>
      </c>
    </row>
    <row r="30" spans="1:9" s="464" customFormat="1" ht="18" customHeight="1">
      <c r="A30" s="475" t="s">
        <v>117</v>
      </c>
      <c r="B30" s="471">
        <v>14.254999999999999</v>
      </c>
      <c r="C30" s="474">
        <f>B30/$B$6</f>
        <v>0.0014583285805086891</v>
      </c>
      <c r="D30" s="471">
        <v>33.277</v>
      </c>
      <c r="E30" s="470">
        <f>(B30/D30-1)</f>
        <v>-0.5716260480211558</v>
      </c>
      <c r="F30" s="473">
        <v>151.01899999999998</v>
      </c>
      <c r="G30" s="472">
        <f>(F30/$F$6)</f>
        <v>0.0017895933379950101</v>
      </c>
      <c r="H30" s="471">
        <v>247.74999999999991</v>
      </c>
      <c r="I30" s="470">
        <f>(F30/H30-1)</f>
        <v>-0.39043794147325916</v>
      </c>
    </row>
    <row r="31" spans="1:9" s="464" customFormat="1" ht="18" customHeight="1">
      <c r="A31" s="475" t="s">
        <v>107</v>
      </c>
      <c r="B31" s="471">
        <v>14.145999999999999</v>
      </c>
      <c r="C31" s="474">
        <f>B31/$B$6</f>
        <v>0.0014471775587426108</v>
      </c>
      <c r="D31" s="471">
        <v>11.598999999999998</v>
      </c>
      <c r="E31" s="470">
        <f>(B31/D31-1)</f>
        <v>0.21958789550823354</v>
      </c>
      <c r="F31" s="473">
        <v>117.60899999999997</v>
      </c>
      <c r="G31" s="472">
        <f>(F31/$F$6)</f>
        <v>0.0013936808142568492</v>
      </c>
      <c r="H31" s="471">
        <v>128.05599999999998</v>
      </c>
      <c r="I31" s="470">
        <f>(F31/H31-1)</f>
        <v>-0.08158149559567707</v>
      </c>
    </row>
    <row r="32" spans="1:9" s="464" customFormat="1" ht="18" customHeight="1">
      <c r="A32" s="475" t="s">
        <v>126</v>
      </c>
      <c r="B32" s="471">
        <v>11.834</v>
      </c>
      <c r="C32" s="474">
        <f>B32/$B$6</f>
        <v>0.0012106531337593707</v>
      </c>
      <c r="D32" s="471">
        <v>8.187999999999999</v>
      </c>
      <c r="E32" s="470">
        <f>(B32/D32-1)</f>
        <v>0.44528578407425523</v>
      </c>
      <c r="F32" s="473">
        <v>91.17999999999999</v>
      </c>
      <c r="G32" s="472">
        <f>(F32/$F$6)</f>
        <v>0.0010804939812764291</v>
      </c>
      <c r="H32" s="471">
        <v>78.75199999999998</v>
      </c>
      <c r="I32" s="470">
        <f>(F32/H32-1)</f>
        <v>0.15781186509548983</v>
      </c>
    </row>
    <row r="33" spans="1:9" s="464" customFormat="1" ht="18" customHeight="1">
      <c r="A33" s="475" t="s">
        <v>123</v>
      </c>
      <c r="B33" s="471">
        <v>9.621</v>
      </c>
      <c r="C33" s="474">
        <f>B33/$B$6</f>
        <v>0.000984256701022385</v>
      </c>
      <c r="D33" s="471">
        <v>22.525000000000002</v>
      </c>
      <c r="E33" s="470">
        <f>(B33/D33-1)</f>
        <v>-0.5728745837957825</v>
      </c>
      <c r="F33" s="473">
        <v>156.48699999999997</v>
      </c>
      <c r="G33" s="472">
        <f>(F33/$F$6)</f>
        <v>0.0018543897965343772</v>
      </c>
      <c r="H33" s="471">
        <v>176.21100000000004</v>
      </c>
      <c r="I33" s="470">
        <f>(F33/H33-1)</f>
        <v>-0.1119339882300201</v>
      </c>
    </row>
    <row r="34" spans="1:9" s="464" customFormat="1" ht="18" customHeight="1">
      <c r="A34" s="475" t="s">
        <v>115</v>
      </c>
      <c r="B34" s="471">
        <v>9.563</v>
      </c>
      <c r="C34" s="474">
        <f>B34/$B$6</f>
        <v>0.0009783231298074076</v>
      </c>
      <c r="D34" s="471">
        <v>25.488</v>
      </c>
      <c r="E34" s="470">
        <f>(B34/D34-1)</f>
        <v>-0.6248038292529818</v>
      </c>
      <c r="F34" s="473">
        <v>127.811</v>
      </c>
      <c r="G34" s="472">
        <f>(F34/$F$6)</f>
        <v>0.0015145757429361887</v>
      </c>
      <c r="H34" s="471">
        <v>127.76400000000002</v>
      </c>
      <c r="I34" s="470">
        <f>(F34/H34-1)</f>
        <v>0.0003678657524810447</v>
      </c>
    </row>
    <row r="35" spans="1:9" s="464" customFormat="1" ht="18" customHeight="1">
      <c r="A35" s="475" t="s">
        <v>105</v>
      </c>
      <c r="B35" s="471">
        <v>9.009</v>
      </c>
      <c r="C35" s="474">
        <f>B35/$B$6</f>
        <v>0.0009216472944091745</v>
      </c>
      <c r="D35" s="471">
        <v>24.422</v>
      </c>
      <c r="E35" s="470">
        <f>(B35/D35-1)</f>
        <v>-0.6311112930963885</v>
      </c>
      <c r="F35" s="473">
        <v>78.804</v>
      </c>
      <c r="G35" s="472">
        <f>(F35/$F$6)</f>
        <v>0.0009338368907710871</v>
      </c>
      <c r="H35" s="471">
        <v>222.934</v>
      </c>
      <c r="I35" s="470">
        <f>(F35/H35-1)</f>
        <v>-0.6465142149694528</v>
      </c>
    </row>
    <row r="36" spans="1:9" s="464" customFormat="1" ht="18" customHeight="1">
      <c r="A36" s="475" t="s">
        <v>127</v>
      </c>
      <c r="B36" s="471">
        <v>6.901</v>
      </c>
      <c r="C36" s="474">
        <f>B36/$B$6</f>
        <v>0.0007059926716303377</v>
      </c>
      <c r="D36" s="471">
        <v>15.626999999999999</v>
      </c>
      <c r="E36" s="470">
        <f>(B36/D36-1)</f>
        <v>-0.5583925257567031</v>
      </c>
      <c r="F36" s="473">
        <v>84.90100000000001</v>
      </c>
      <c r="G36" s="472">
        <f>(F36/$F$6)</f>
        <v>0.00100608707506416</v>
      </c>
      <c r="H36" s="471">
        <v>143.715</v>
      </c>
      <c r="I36" s="470">
        <f>(F36/H36-1)</f>
        <v>-0.409240510733048</v>
      </c>
    </row>
    <row r="37" spans="1:9" s="464" customFormat="1" ht="18" customHeight="1" thickBot="1">
      <c r="A37" s="469" t="s">
        <v>102</v>
      </c>
      <c r="B37" s="466">
        <v>1866.1729999999998</v>
      </c>
      <c r="C37" s="468">
        <f>B37/$B$6</f>
        <v>0.19091500680979598</v>
      </c>
      <c r="D37" s="466">
        <v>2195.1139999999996</v>
      </c>
      <c r="E37" s="465">
        <f>(B37/D37-1)</f>
        <v>-0.1498514427952261</v>
      </c>
      <c r="F37" s="466">
        <v>18678.45000000014</v>
      </c>
      <c r="G37" s="467">
        <f>(F37/$F$6)</f>
        <v>0.22134188204181693</v>
      </c>
      <c r="H37" s="466">
        <v>20619.603000000137</v>
      </c>
      <c r="I37" s="465">
        <f>(F37/H37-1)</f>
        <v>-0.09414114326061396</v>
      </c>
    </row>
    <row r="38" ht="15" customHeight="1" thickTop="1">
      <c r="A38" s="362" t="s">
        <v>149</v>
      </c>
    </row>
    <row r="39" ht="13.5" customHeight="1">
      <c r="A39" s="362" t="s">
        <v>148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8:I65536 E38:E65536 E3:E5 I3:I5">
    <cfRule type="cellIs" priority="3" dxfId="1" operator="lessThan" stopIfTrue="1">
      <formula>0</formula>
    </cfRule>
  </conditionalFormatting>
  <conditionalFormatting sqref="E6:E37 I6:I37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9.57421875" style="497" customWidth="1"/>
    <col min="2" max="2" width="12.8515625" style="497" customWidth="1"/>
    <col min="3" max="3" width="10.140625" style="497" customWidth="1"/>
    <col min="4" max="4" width="15.28125" style="497" customWidth="1"/>
    <col min="5" max="5" width="10.7109375" style="497" customWidth="1"/>
    <col min="6" max="6" width="11.7109375" style="497" customWidth="1"/>
    <col min="7" max="7" width="10.7109375" style="497" bestFit="1" customWidth="1"/>
    <col min="8" max="8" width="11.7109375" style="497" customWidth="1"/>
    <col min="9" max="9" width="10.28125" style="497" customWidth="1"/>
    <col min="10" max="11" width="9.140625" style="497" customWidth="1"/>
    <col min="12" max="12" width="11.8515625" style="497" customWidth="1"/>
    <col min="13" max="14" width="9.140625" style="497" customWidth="1"/>
    <col min="15" max="15" width="11.7109375" style="497" customWidth="1"/>
    <col min="16" max="16384" width="9.140625" style="497" customWidth="1"/>
  </cols>
  <sheetData>
    <row r="1" spans="8:9" ht="18.75" thickBot="1">
      <c r="H1" s="552" t="s">
        <v>36</v>
      </c>
      <c r="I1" s="551"/>
    </row>
    <row r="2" ht="4.5" customHeight="1" thickBot="1"/>
    <row r="3" spans="1:9" ht="22.5" customHeight="1" thickBot="1">
      <c r="A3" s="550" t="s">
        <v>200</v>
      </c>
      <c r="B3" s="549"/>
      <c r="C3" s="549"/>
      <c r="D3" s="549"/>
      <c r="E3" s="549"/>
      <c r="F3" s="549"/>
      <c r="G3" s="549"/>
      <c r="H3" s="549"/>
      <c r="I3" s="548"/>
    </row>
    <row r="4" spans="1:9" s="543" customFormat="1" ht="17.25" thickBot="1">
      <c r="A4" s="547" t="s">
        <v>199</v>
      </c>
      <c r="B4" s="546" t="s">
        <v>52</v>
      </c>
      <c r="C4" s="545"/>
      <c r="D4" s="545"/>
      <c r="E4" s="544"/>
      <c r="F4" s="545" t="s">
        <v>51</v>
      </c>
      <c r="G4" s="545"/>
      <c r="H4" s="545"/>
      <c r="I4" s="544"/>
    </row>
    <row r="5" spans="1:9" s="538" customFormat="1" ht="34.5" customHeight="1" thickBot="1">
      <c r="A5" s="542"/>
      <c r="B5" s="540" t="s">
        <v>50</v>
      </c>
      <c r="C5" s="541" t="s">
        <v>47</v>
      </c>
      <c r="D5" s="540" t="s">
        <v>49</v>
      </c>
      <c r="E5" s="539" t="s">
        <v>45</v>
      </c>
      <c r="F5" s="540" t="s">
        <v>48</v>
      </c>
      <c r="G5" s="541" t="s">
        <v>47</v>
      </c>
      <c r="H5" s="540" t="s">
        <v>46</v>
      </c>
      <c r="I5" s="539" t="s">
        <v>45</v>
      </c>
    </row>
    <row r="6" spans="1:9" s="531" customFormat="1" ht="16.5" customHeight="1" thickBot="1">
      <c r="A6" s="537" t="s">
        <v>32</v>
      </c>
      <c r="B6" s="536">
        <f>B7+B20+B33+B41+B50+B57</f>
        <v>535735</v>
      </c>
      <c r="C6" s="534">
        <f>(B6/$B$6)</f>
        <v>1</v>
      </c>
      <c r="D6" s="533">
        <f>D7+D20+D33+D41+D50+D57</f>
        <v>464141</v>
      </c>
      <c r="E6" s="532">
        <f>(B6/D6-1)</f>
        <v>0.15425054024531337</v>
      </c>
      <c r="F6" s="535">
        <f>F7+F20+F33+F41+F50+F57</f>
        <v>5025393</v>
      </c>
      <c r="G6" s="534">
        <f>(F6/$F$6)</f>
        <v>1</v>
      </c>
      <c r="H6" s="533">
        <f>H7+H20+H33+H41+H50+H57</f>
        <v>4531965</v>
      </c>
      <c r="I6" s="532">
        <f>(F6/H6-1)</f>
        <v>0.10887727508928235</v>
      </c>
    </row>
    <row r="7" spans="1:15" s="524" customFormat="1" ht="16.5" customHeight="1" thickTop="1">
      <c r="A7" s="530" t="s">
        <v>198</v>
      </c>
      <c r="B7" s="529">
        <f>SUM(B8:B19)</f>
        <v>194356</v>
      </c>
      <c r="C7" s="528">
        <f>(B7/$B$6)</f>
        <v>0.36278383902489103</v>
      </c>
      <c r="D7" s="527">
        <f>SUM(D8:D19)</f>
        <v>158802</v>
      </c>
      <c r="E7" s="526">
        <f>(B7/D7-1)</f>
        <v>0.22388886789838924</v>
      </c>
      <c r="F7" s="529">
        <f>SUM(F8:F19)</f>
        <v>1959116</v>
      </c>
      <c r="G7" s="528">
        <f>(F7/$F$6)</f>
        <v>0.3898433416053232</v>
      </c>
      <c r="H7" s="527">
        <f>SUM(H8:H19)</f>
        <v>1713479</v>
      </c>
      <c r="I7" s="526">
        <f>(F7/H7-1)</f>
        <v>0.1433557108082446</v>
      </c>
      <c r="L7" s="525"/>
      <c r="M7" s="525"/>
      <c r="N7" s="525"/>
      <c r="O7" s="525"/>
    </row>
    <row r="8" spans="1:10" ht="16.5" customHeight="1">
      <c r="A8" s="509" t="s">
        <v>197</v>
      </c>
      <c r="B8" s="508">
        <v>35668</v>
      </c>
      <c r="C8" s="506">
        <f>(B8/$B$6)</f>
        <v>0.06657769232922994</v>
      </c>
      <c r="D8" s="505">
        <v>35885</v>
      </c>
      <c r="E8" s="504">
        <f>IF(ISERROR(B8/D8-1),"         /0",IF(B8/D8&gt;5,"  *  ",(B8/D8-1)))</f>
        <v>-0.006047094886442839</v>
      </c>
      <c r="F8" s="507">
        <v>339750</v>
      </c>
      <c r="G8" s="506">
        <f>(F8/$F$6)</f>
        <v>0.06760665285282166</v>
      </c>
      <c r="H8" s="505">
        <v>354232</v>
      </c>
      <c r="I8" s="504">
        <f>IF(ISERROR(F8/H8-1),"         /0",IF(F8/H8&gt;5,"  *  ",(F8/H8-1)))</f>
        <v>-0.04088281126493376</v>
      </c>
      <c r="J8" s="498"/>
    </row>
    <row r="9" spans="1:10" ht="16.5" customHeight="1">
      <c r="A9" s="509" t="s">
        <v>196</v>
      </c>
      <c r="B9" s="508">
        <v>22435</v>
      </c>
      <c r="C9" s="506">
        <f>(B9/$B$6)</f>
        <v>0.04187704742083306</v>
      </c>
      <c r="D9" s="505">
        <v>12451</v>
      </c>
      <c r="E9" s="504">
        <f>IF(ISERROR(B9/D9-1),"         /0",IF(B9/D9&gt;5,"  *  ",(B9/D9-1)))</f>
        <v>0.8018633041522769</v>
      </c>
      <c r="F9" s="507">
        <v>205746</v>
      </c>
      <c r="G9" s="506">
        <f>(F9/$F$6)</f>
        <v>0.04094127563754715</v>
      </c>
      <c r="H9" s="505">
        <v>121419</v>
      </c>
      <c r="I9" s="504">
        <f>IF(ISERROR(F9/H9-1),"         /0",IF(F9/H9&gt;5,"  *  ",(F9/H9-1)))</f>
        <v>0.6945123909767006</v>
      </c>
      <c r="J9" s="498"/>
    </row>
    <row r="10" spans="1:10" ht="16.5" customHeight="1">
      <c r="A10" s="509" t="s">
        <v>195</v>
      </c>
      <c r="B10" s="508">
        <v>17803</v>
      </c>
      <c r="C10" s="506">
        <f>(B10/$B$6)</f>
        <v>0.0332309817353729</v>
      </c>
      <c r="D10" s="505">
        <v>13776</v>
      </c>
      <c r="E10" s="504">
        <f>IF(ISERROR(B10/D10-1),"         /0",IF(B10/D10&gt;5,"  *  ",(B10/D10-1)))</f>
        <v>0.29231997677119637</v>
      </c>
      <c r="F10" s="507">
        <v>175407</v>
      </c>
      <c r="G10" s="506">
        <f>(F10/$F$6)</f>
        <v>0.03490413585564353</v>
      </c>
      <c r="H10" s="505">
        <v>156153</v>
      </c>
      <c r="I10" s="504">
        <f>IF(ISERROR(F10/H10-1),"         /0",IF(F10/H10&gt;5,"  *  ",(F10/H10-1)))</f>
        <v>0.12330214597221945</v>
      </c>
      <c r="J10" s="523"/>
    </row>
    <row r="11" spans="1:17" ht="16.5" customHeight="1">
      <c r="A11" s="509" t="s">
        <v>194</v>
      </c>
      <c r="B11" s="508">
        <v>16405</v>
      </c>
      <c r="C11" s="506">
        <f>(B11/$B$6)</f>
        <v>0.03062148263600474</v>
      </c>
      <c r="D11" s="505">
        <v>16137</v>
      </c>
      <c r="E11" s="504">
        <f>IF(ISERROR(B11/D11-1),"         /0",IF(B11/D11&gt;5,"  *  ",(B11/D11-1)))</f>
        <v>0.016607795748900145</v>
      </c>
      <c r="F11" s="507">
        <v>183417</v>
      </c>
      <c r="G11" s="506">
        <f>(F11/$F$6)</f>
        <v>0.03649804104872992</v>
      </c>
      <c r="H11" s="505">
        <v>182332</v>
      </c>
      <c r="I11" s="504">
        <f>IF(ISERROR(F11/H11-1),"         /0",IF(F11/H11&gt;5,"  *  ",(F11/H11-1)))</f>
        <v>0.00595068336879967</v>
      </c>
      <c r="J11" s="498"/>
      <c r="K11" s="522"/>
      <c r="L11" s="522"/>
      <c r="M11" s="522"/>
      <c r="N11" s="522"/>
      <c r="O11" s="522"/>
      <c r="P11" s="522"/>
      <c r="Q11" s="522"/>
    </row>
    <row r="12" spans="1:17" ht="16.5" customHeight="1">
      <c r="A12" s="509" t="s">
        <v>193</v>
      </c>
      <c r="B12" s="508">
        <v>12390</v>
      </c>
      <c r="C12" s="506">
        <f>(B12/$B$6)</f>
        <v>0.023127105751910924</v>
      </c>
      <c r="D12" s="505">
        <v>11043</v>
      </c>
      <c r="E12" s="504">
        <f>IF(ISERROR(B12/D12-1),"         /0",IF(B12/D12&gt;5,"  *  ",(B12/D12-1)))</f>
        <v>0.12197772344471614</v>
      </c>
      <c r="F12" s="507">
        <v>131982</v>
      </c>
      <c r="G12" s="506">
        <f>(F12/$F$6)</f>
        <v>0.026263020623461687</v>
      </c>
      <c r="H12" s="505">
        <v>132376</v>
      </c>
      <c r="I12" s="504">
        <f>IF(ISERROR(F12/H12-1),"         /0",IF(F12/H12&gt;5,"  *  ",(F12/H12-1)))</f>
        <v>-0.0029763703390343066</v>
      </c>
      <c r="J12" s="498"/>
      <c r="K12" s="522"/>
      <c r="L12" s="522"/>
      <c r="M12" s="522"/>
      <c r="N12" s="522"/>
      <c r="O12" s="522"/>
      <c r="P12" s="522"/>
      <c r="Q12" s="522"/>
    </row>
    <row r="13" spans="1:17" ht="16.5" customHeight="1">
      <c r="A13" s="509" t="s">
        <v>192</v>
      </c>
      <c r="B13" s="508">
        <v>11032</v>
      </c>
      <c r="C13" s="506">
        <f>(B13/$B$6)</f>
        <v>0.020592270432209955</v>
      </c>
      <c r="D13" s="505">
        <v>10030</v>
      </c>
      <c r="E13" s="504">
        <f>IF(ISERROR(B13/D13-1),"         /0",IF(B13/D13&gt;5,"  *  ",(B13/D13-1)))</f>
        <v>0.09990029910269183</v>
      </c>
      <c r="F13" s="507">
        <v>113787</v>
      </c>
      <c r="G13" s="506">
        <f>(F13/$F$6)</f>
        <v>0.022642408265383423</v>
      </c>
      <c r="H13" s="505">
        <v>110762</v>
      </c>
      <c r="I13" s="504">
        <f>IF(ISERROR(F13/H13-1),"         /0",IF(F13/H13&gt;5,"  *  ",(F13/H13-1)))</f>
        <v>0.027310810566800958</v>
      </c>
      <c r="J13" s="498"/>
      <c r="K13" s="522"/>
      <c r="L13" s="522"/>
      <c r="M13" s="522"/>
      <c r="N13" s="522"/>
      <c r="O13" s="522"/>
      <c r="P13" s="522"/>
      <c r="Q13" s="522"/>
    </row>
    <row r="14" spans="1:10" ht="16.5" customHeight="1">
      <c r="A14" s="509" t="s">
        <v>191</v>
      </c>
      <c r="B14" s="508">
        <v>7382</v>
      </c>
      <c r="C14" s="506">
        <f>(B14/$B$6)</f>
        <v>0.013779200537579214</v>
      </c>
      <c r="D14" s="505">
        <v>8387</v>
      </c>
      <c r="E14" s="504">
        <f>IF(ISERROR(B14/D14-1),"         /0",IF(B14/D14&gt;5,"  *  ",(B14/D14-1)))</f>
        <v>-0.11982830571121972</v>
      </c>
      <c r="F14" s="507">
        <v>73681</v>
      </c>
      <c r="G14" s="506">
        <f>(F14/$F$6)</f>
        <v>0.014661738892858728</v>
      </c>
      <c r="H14" s="505">
        <v>66426</v>
      </c>
      <c r="I14" s="504">
        <f>IF(ISERROR(F14/H14-1),"         /0",IF(F14/H14&gt;5,"  *  ",(F14/H14-1)))</f>
        <v>0.10921928160659977</v>
      </c>
      <c r="J14" s="498"/>
    </row>
    <row r="15" spans="1:10" ht="16.5" customHeight="1">
      <c r="A15" s="509" t="s">
        <v>190</v>
      </c>
      <c r="B15" s="508">
        <v>6718</v>
      </c>
      <c r="C15" s="506">
        <f>(B15/$B$6)</f>
        <v>0.012539781795103922</v>
      </c>
      <c r="D15" s="505">
        <v>6104</v>
      </c>
      <c r="E15" s="504">
        <f>IF(ISERROR(B15/D15-1),"         /0",IF(B15/D15&gt;5,"  *  ",(B15/D15-1)))</f>
        <v>0.10058977719528173</v>
      </c>
      <c r="F15" s="507">
        <v>63229</v>
      </c>
      <c r="G15" s="506">
        <f>(F15/$F$6)</f>
        <v>0.012581901554763976</v>
      </c>
      <c r="H15" s="505">
        <v>63036</v>
      </c>
      <c r="I15" s="504">
        <f>IF(ISERROR(F15/H15-1),"         /0",IF(F15/H15&gt;5,"  *  ",(F15/H15-1)))</f>
        <v>0.003061742496351272</v>
      </c>
      <c r="J15" s="498"/>
    </row>
    <row r="16" spans="1:10" ht="16.5" customHeight="1">
      <c r="A16" s="509" t="s">
        <v>189</v>
      </c>
      <c r="B16" s="508">
        <v>5524</v>
      </c>
      <c r="C16" s="506">
        <f>(B16/$B$6)</f>
        <v>0.010311067972038415</v>
      </c>
      <c r="D16" s="505">
        <v>6672</v>
      </c>
      <c r="E16" s="504">
        <f>IF(ISERROR(B16/D16-1),"         /0",IF(B16/D16&gt;5,"  *  ",(B16/D16-1)))</f>
        <v>-0.17206235011990412</v>
      </c>
      <c r="F16" s="507">
        <v>59670</v>
      </c>
      <c r="G16" s="506">
        <f>(F16/$F$6)</f>
        <v>0.01187369823613795</v>
      </c>
      <c r="H16" s="505">
        <v>68242</v>
      </c>
      <c r="I16" s="504">
        <f>IF(ISERROR(F16/H16-1),"         /0",IF(F16/H16&gt;5,"  *  ",(F16/H16-1)))</f>
        <v>-0.1256117933237596</v>
      </c>
      <c r="J16" s="498"/>
    </row>
    <row r="17" spans="1:10" ht="16.5" customHeight="1">
      <c r="A17" s="509" t="s">
        <v>188</v>
      </c>
      <c r="B17" s="508">
        <v>4239</v>
      </c>
      <c r="C17" s="506">
        <f>(B17/$B$6)</f>
        <v>0.007912494050230057</v>
      </c>
      <c r="D17" s="505">
        <v>4298</v>
      </c>
      <c r="E17" s="504">
        <f>IF(ISERROR(B17/D17-1),"         /0",IF(B17/D17&gt;5,"  *  ",(B17/D17-1)))</f>
        <v>-0.0137273150302466</v>
      </c>
      <c r="F17" s="507">
        <v>53312</v>
      </c>
      <c r="G17" s="506">
        <f>(F17/$F$6)</f>
        <v>0.010608523552287353</v>
      </c>
      <c r="H17" s="505">
        <v>46507</v>
      </c>
      <c r="I17" s="504">
        <f>IF(ISERROR(F17/H17-1),"         /0",IF(F17/H17&gt;5,"  *  ",(F17/H17-1)))</f>
        <v>0.14632205904487505</v>
      </c>
      <c r="J17" s="498"/>
    </row>
    <row r="18" spans="1:10" ht="16.5" customHeight="1">
      <c r="A18" s="509" t="s">
        <v>187</v>
      </c>
      <c r="B18" s="508">
        <v>4149</v>
      </c>
      <c r="C18" s="506">
        <f>(B18/$B$6)</f>
        <v>0.0077445005459788885</v>
      </c>
      <c r="D18" s="505">
        <v>2217</v>
      </c>
      <c r="E18" s="504">
        <f>IF(ISERROR(B18/D18-1),"         /0",IF(B18/D18&gt;5,"  *  ",(B18/D18-1)))</f>
        <v>0.871447902571042</v>
      </c>
      <c r="F18" s="507">
        <v>53155</v>
      </c>
      <c r="G18" s="506">
        <f>(F18/$F$6)</f>
        <v>0.01057728221454521</v>
      </c>
      <c r="H18" s="505">
        <v>43720</v>
      </c>
      <c r="I18" s="504">
        <f>IF(ISERROR(F18/H18-1),"         /0",IF(F18/H18&gt;5,"  *  ",(F18/H18-1)))</f>
        <v>0.2158051235132663</v>
      </c>
      <c r="J18" s="498"/>
    </row>
    <row r="19" spans="1:10" ht="16.5" customHeight="1" thickBot="1">
      <c r="A19" s="509" t="s">
        <v>102</v>
      </c>
      <c r="B19" s="508">
        <v>50611</v>
      </c>
      <c r="C19" s="506">
        <f>(B19/$B$6)</f>
        <v>0.09447021381839903</v>
      </c>
      <c r="D19" s="505">
        <v>31802</v>
      </c>
      <c r="E19" s="504">
        <f>IF(ISERROR(B19/D19-1),"         /0",IF(B19/D19&gt;5,"  *  ",(B19/D19-1)))</f>
        <v>0.5914407898874285</v>
      </c>
      <c r="F19" s="507">
        <v>505980</v>
      </c>
      <c r="G19" s="506">
        <f>(F19/$F$6)</f>
        <v>0.10068466287114261</v>
      </c>
      <c r="H19" s="505">
        <v>368274</v>
      </c>
      <c r="I19" s="504">
        <f>IF(ISERROR(F19/H19-1),"         /0",IF(F19/H19&gt;5,"  *  ",(F19/H19-1)))</f>
        <v>0.37392267713713156</v>
      </c>
      <c r="J19" s="498"/>
    </row>
    <row r="20" spans="1:10" ht="16.5" customHeight="1">
      <c r="A20" s="515" t="s">
        <v>186</v>
      </c>
      <c r="B20" s="514">
        <f>SUM(B21:B32)</f>
        <v>143933</v>
      </c>
      <c r="C20" s="521">
        <f>(B20/$B$6)</f>
        <v>0.2686645449709278</v>
      </c>
      <c r="D20" s="520">
        <f>SUM(D21:D32)</f>
        <v>132650</v>
      </c>
      <c r="E20" s="510">
        <f>(B20/D20-1)</f>
        <v>0.08505842442517908</v>
      </c>
      <c r="F20" s="514">
        <f>SUM(F21:F32)</f>
        <v>1303221</v>
      </c>
      <c r="G20" s="512">
        <f>(F20/$F$6)</f>
        <v>0.2593271809786817</v>
      </c>
      <c r="H20" s="513">
        <f>SUM(H21:H32)</f>
        <v>1171952</v>
      </c>
      <c r="I20" s="510">
        <f>(F20/H20-1)</f>
        <v>0.11200885360492574</v>
      </c>
      <c r="J20" s="498"/>
    </row>
    <row r="21" spans="1:10" ht="16.5" customHeight="1">
      <c r="A21" s="519" t="s">
        <v>185</v>
      </c>
      <c r="B21" s="518">
        <v>25474</v>
      </c>
      <c r="C21" s="506">
        <f>(B21/$B$6)</f>
        <v>0.04754962808104753</v>
      </c>
      <c r="D21" s="516">
        <v>23078</v>
      </c>
      <c r="E21" s="504">
        <f>IF(ISERROR(B21/D21-1),"         /0",IF(B21/D21&gt;5,"  *  ",(B21/D21-1)))</f>
        <v>0.1038218216483231</v>
      </c>
      <c r="F21" s="517">
        <v>217223</v>
      </c>
      <c r="G21" s="506">
        <f>(F21/$F$6)</f>
        <v>0.0432250771233215</v>
      </c>
      <c r="H21" s="516">
        <v>200581</v>
      </c>
      <c r="I21" s="504">
        <f>IF(ISERROR(F21/H21-1),"         /0",IF(F21/H21&gt;5,"  *  ",(F21/H21-1)))</f>
        <v>0.08296897512725532</v>
      </c>
      <c r="J21" s="498"/>
    </row>
    <row r="22" spans="1:10" ht="16.5" customHeight="1">
      <c r="A22" s="519" t="s">
        <v>184</v>
      </c>
      <c r="B22" s="518">
        <v>23855</v>
      </c>
      <c r="C22" s="506">
        <f>(B22/$B$6)</f>
        <v>0.04452761159901817</v>
      </c>
      <c r="D22" s="516">
        <v>11677</v>
      </c>
      <c r="E22" s="504">
        <f>IF(ISERROR(B22/D22-1),"         /0",IF(B22/D22&gt;5,"  *  ",(B22/D22-1)))</f>
        <v>1.0429048556992377</v>
      </c>
      <c r="F22" s="517">
        <v>179446</v>
      </c>
      <c r="G22" s="506">
        <f>(F22/$F$6)</f>
        <v>0.035707854092207315</v>
      </c>
      <c r="H22" s="516">
        <v>114129</v>
      </c>
      <c r="I22" s="504">
        <f>IF(ISERROR(F22/H22-1),"         /0",IF(F22/H22&gt;5,"  *  ",(F22/H22-1)))</f>
        <v>0.5723085280691147</v>
      </c>
      <c r="J22" s="498"/>
    </row>
    <row r="23" spans="1:10" ht="16.5" customHeight="1">
      <c r="A23" s="519" t="s">
        <v>183</v>
      </c>
      <c r="B23" s="518">
        <v>14270</v>
      </c>
      <c r="C23" s="506">
        <f>(B23/$B$6)</f>
        <v>0.026636303396268678</v>
      </c>
      <c r="D23" s="516">
        <v>17678</v>
      </c>
      <c r="E23" s="504">
        <f>IF(ISERROR(B23/D23-1),"         /0",IF(B23/D23&gt;5,"  *  ",(B23/D23-1)))</f>
        <v>-0.19278198891277298</v>
      </c>
      <c r="F23" s="517">
        <v>135085</v>
      </c>
      <c r="G23" s="506">
        <f>(F23/$F$6)</f>
        <v>0.02688048477004684</v>
      </c>
      <c r="H23" s="516">
        <v>193038</v>
      </c>
      <c r="I23" s="504">
        <f>IF(ISERROR(F23/H23-1),"         /0",IF(F23/H23&gt;5,"  *  ",(F23/H23-1)))</f>
        <v>-0.3002155016110818</v>
      </c>
      <c r="J23" s="498"/>
    </row>
    <row r="24" spans="1:10" ht="16.5" customHeight="1">
      <c r="A24" s="519" t="s">
        <v>182</v>
      </c>
      <c r="B24" s="518">
        <v>13082</v>
      </c>
      <c r="C24" s="506">
        <f>(B24/$B$6)</f>
        <v>0.024418789140153246</v>
      </c>
      <c r="D24" s="516">
        <v>9749</v>
      </c>
      <c r="E24" s="504">
        <f>IF(ISERROR(B24/D24-1),"         /0",IF(B24/D24&gt;5,"  *  ",(B24/D24-1)))</f>
        <v>0.34188121858652165</v>
      </c>
      <c r="F24" s="517">
        <v>96731</v>
      </c>
      <c r="G24" s="506">
        <f>(F24/$F$6)</f>
        <v>0.019248444847994973</v>
      </c>
      <c r="H24" s="516">
        <v>66660</v>
      </c>
      <c r="I24" s="504">
        <f>IF(ISERROR(F24/H24-1),"         /0",IF(F24/H24&gt;5,"  *  ",(F24/H24-1)))</f>
        <v>0.4511101110111011</v>
      </c>
      <c r="J24" s="498"/>
    </row>
    <row r="25" spans="1:10" ht="16.5" customHeight="1">
      <c r="A25" s="519" t="s">
        <v>181</v>
      </c>
      <c r="B25" s="518">
        <v>11324</v>
      </c>
      <c r="C25" s="506">
        <f>(B25/$B$6)</f>
        <v>0.021137316023780415</v>
      </c>
      <c r="D25" s="516">
        <v>10028</v>
      </c>
      <c r="E25" s="504">
        <f>IF(ISERROR(B25/D25-1),"         /0",IF(B25/D25&gt;5,"  *  ",(B25/D25-1)))</f>
        <v>0.12923813322696454</v>
      </c>
      <c r="F25" s="517">
        <v>104481</v>
      </c>
      <c r="G25" s="506">
        <f>(F25/$F$6)</f>
        <v>0.020790612793865078</v>
      </c>
      <c r="H25" s="516">
        <v>77262</v>
      </c>
      <c r="I25" s="504">
        <f>IF(ISERROR(F25/H25-1),"         /0",IF(F25/H25&gt;5,"  *  ",(F25/H25-1)))</f>
        <v>0.3522947891589656</v>
      </c>
      <c r="J25" s="498"/>
    </row>
    <row r="26" spans="1:10" ht="16.5" customHeight="1">
      <c r="A26" s="519" t="s">
        <v>180</v>
      </c>
      <c r="B26" s="518">
        <v>10861</v>
      </c>
      <c r="C26" s="506">
        <f>(B26/$B$6)</f>
        <v>0.020273082774132735</v>
      </c>
      <c r="D26" s="516">
        <v>6342</v>
      </c>
      <c r="E26" s="504">
        <f>IF(ISERROR(B26/D26-1),"         /0",IF(B26/D26&gt;5,"  *  ",(B26/D26-1)))</f>
        <v>0.7125512456638285</v>
      </c>
      <c r="F26" s="517">
        <v>73312</v>
      </c>
      <c r="G26" s="506">
        <f>(F26/$F$6)</f>
        <v>0.014588311799694074</v>
      </c>
      <c r="H26" s="516">
        <v>59477</v>
      </c>
      <c r="I26" s="504">
        <f>IF(ISERROR(F26/H26-1),"         /0",IF(F26/H26&gt;5,"  *  ",(F26/H26-1)))</f>
        <v>0.2326109252316022</v>
      </c>
      <c r="J26" s="498"/>
    </row>
    <row r="27" spans="1:10" ht="16.5" customHeight="1">
      <c r="A27" s="519" t="s">
        <v>179</v>
      </c>
      <c r="B27" s="518">
        <v>4946</v>
      </c>
      <c r="C27" s="506">
        <f>(B27/$B$6)</f>
        <v>0.009232176355847574</v>
      </c>
      <c r="D27" s="516">
        <v>3373</v>
      </c>
      <c r="E27" s="504">
        <f>IF(ISERROR(B27/D27-1),"         /0",IF(B27/D27&gt;5,"  *  ",(B27/D27-1)))</f>
        <v>0.4663504298843759</v>
      </c>
      <c r="F27" s="517">
        <v>41151</v>
      </c>
      <c r="G27" s="506">
        <f>(F27/$F$6)</f>
        <v>0.008188613308451697</v>
      </c>
      <c r="H27" s="516">
        <v>30605</v>
      </c>
      <c r="I27" s="504">
        <f>IF(ISERROR(F27/H27-1),"         /0",IF(F27/H27&gt;5,"  *  ",(F27/H27-1)))</f>
        <v>0.3445842182649894</v>
      </c>
      <c r="J27" s="498"/>
    </row>
    <row r="28" spans="1:10" ht="16.5" customHeight="1">
      <c r="A28" s="519" t="s">
        <v>178</v>
      </c>
      <c r="B28" s="518">
        <v>4410</v>
      </c>
      <c r="C28" s="506">
        <f>(B28/$B$6)</f>
        <v>0.008231681708307279</v>
      </c>
      <c r="D28" s="516">
        <v>3257</v>
      </c>
      <c r="E28" s="504">
        <f>IF(ISERROR(B28/D28-1),"         /0",IF(B28/D28&gt;5,"  *  ",(B28/D28-1)))</f>
        <v>0.354006754682223</v>
      </c>
      <c r="F28" s="517">
        <v>51850</v>
      </c>
      <c r="G28" s="506">
        <f>(F28/$F$6)</f>
        <v>0.010317601031401922</v>
      </c>
      <c r="H28" s="516">
        <v>31482</v>
      </c>
      <c r="I28" s="504">
        <f>IF(ISERROR(F28/H28-1),"         /0",IF(F28/H28&gt;5,"  *  ",(F28/H28-1)))</f>
        <v>0.6469728733879678</v>
      </c>
      <c r="J28" s="498"/>
    </row>
    <row r="29" spans="1:10" ht="16.5" customHeight="1">
      <c r="A29" s="519" t="s">
        <v>177</v>
      </c>
      <c r="B29" s="518">
        <v>3074</v>
      </c>
      <c r="C29" s="506">
        <f>(B29/$B$6)</f>
        <v>0.00573791146742326</v>
      </c>
      <c r="D29" s="516">
        <v>3674</v>
      </c>
      <c r="E29" s="504">
        <f>IF(ISERROR(B29/D29-1),"         /0",IF(B29/D29&gt;5,"  *  ",(B29/D29-1)))</f>
        <v>-0.16330974414806754</v>
      </c>
      <c r="F29" s="517">
        <v>33823</v>
      </c>
      <c r="G29" s="506">
        <f>(F29/$F$6)</f>
        <v>0.0067304188946018745</v>
      </c>
      <c r="H29" s="516">
        <v>35902</v>
      </c>
      <c r="I29" s="504">
        <f>IF(ISERROR(F29/H29-1),"         /0",IF(F29/H29&gt;5,"  *  ",(F29/H29-1)))</f>
        <v>-0.05790763745752325</v>
      </c>
      <c r="J29" s="498"/>
    </row>
    <row r="30" spans="1:10" ht="16.5" customHeight="1">
      <c r="A30" s="519" t="s">
        <v>176</v>
      </c>
      <c r="B30" s="518">
        <v>2104</v>
      </c>
      <c r="C30" s="506">
        <f>(B30/$B$6)</f>
        <v>0.003927314810493994</v>
      </c>
      <c r="D30" s="516">
        <v>3258</v>
      </c>
      <c r="E30" s="504">
        <f>IF(ISERROR(B30/D30-1),"         /0",IF(B30/D30&gt;5,"  *  ",(B30/D30-1)))</f>
        <v>-0.3542050337630448</v>
      </c>
      <c r="F30" s="517">
        <v>20503</v>
      </c>
      <c r="G30" s="506">
        <f>(F30/$F$6)</f>
        <v>0.004079879921828999</v>
      </c>
      <c r="H30" s="516">
        <v>31045</v>
      </c>
      <c r="I30" s="504">
        <f>IF(ISERROR(F30/H30-1),"         /0",IF(F30/H30&gt;5,"  *  ",(F30/H30-1)))</f>
        <v>-0.3395715896279594</v>
      </c>
      <c r="J30" s="498"/>
    </row>
    <row r="31" spans="1:10" ht="16.5" customHeight="1">
      <c r="A31" s="519" t="s">
        <v>175</v>
      </c>
      <c r="B31" s="518">
        <v>1249</v>
      </c>
      <c r="C31" s="506">
        <f>(B31/$B$6)</f>
        <v>0.002331376520107889</v>
      </c>
      <c r="D31" s="516">
        <v>1565</v>
      </c>
      <c r="E31" s="504">
        <f>IF(ISERROR(B31/D31-1),"         /0",IF(B31/D31&gt;5,"  *  ",(B31/D31-1)))</f>
        <v>-0.20191693290734825</v>
      </c>
      <c r="F31" s="517">
        <v>16874</v>
      </c>
      <c r="G31" s="506">
        <f>(F31/$F$6)</f>
        <v>0.0033577473443370497</v>
      </c>
      <c r="H31" s="516">
        <v>8260</v>
      </c>
      <c r="I31" s="504">
        <f>IF(ISERROR(F31/H31-1),"         /0",IF(F31/H31&gt;5,"  *  ",(F31/H31-1)))</f>
        <v>1.0428571428571427</v>
      </c>
      <c r="J31" s="498"/>
    </row>
    <row r="32" spans="1:10" ht="16.5" customHeight="1" thickBot="1">
      <c r="A32" s="519" t="s">
        <v>102</v>
      </c>
      <c r="B32" s="518">
        <v>29284</v>
      </c>
      <c r="C32" s="506">
        <f>(B32/$B$6)</f>
        <v>0.05466135309434702</v>
      </c>
      <c r="D32" s="516">
        <v>38971</v>
      </c>
      <c r="E32" s="504">
        <f>IF(ISERROR(B32/D32-1),"         /0",IF(B32/D32&gt;5,"  *  ",(B32/D32-1)))</f>
        <v>-0.2485694490775192</v>
      </c>
      <c r="F32" s="517">
        <v>332742</v>
      </c>
      <c r="G32" s="506">
        <f>(F32/$F$6)</f>
        <v>0.06621213505093035</v>
      </c>
      <c r="H32" s="516">
        <v>323511</v>
      </c>
      <c r="I32" s="504">
        <f>IF(ISERROR(F32/H32-1),"         /0",IF(F32/H32&gt;5,"  *  ",(F32/H32-1)))</f>
        <v>0.028533805651121513</v>
      </c>
      <c r="J32" s="498"/>
    </row>
    <row r="33" spans="1:10" ht="16.5" customHeight="1">
      <c r="A33" s="515" t="s">
        <v>174</v>
      </c>
      <c r="B33" s="514">
        <f>SUM(B34:B40)</f>
        <v>71138</v>
      </c>
      <c r="C33" s="512">
        <f>(B33/$B$6)</f>
        <v>0.1327857989491073</v>
      </c>
      <c r="D33" s="511">
        <f>SUM(D34:D40)</f>
        <v>60357</v>
      </c>
      <c r="E33" s="510">
        <f>(B33/D33-1)</f>
        <v>0.17862054111370673</v>
      </c>
      <c r="F33" s="513">
        <f>SUM(F34:F40)</f>
        <v>655907</v>
      </c>
      <c r="G33" s="512">
        <f>(F33/$F$6)</f>
        <v>0.13051854849959</v>
      </c>
      <c r="H33" s="511">
        <f>SUM(H34:H40)</f>
        <v>649261</v>
      </c>
      <c r="I33" s="510">
        <f>(F33/H33-1)</f>
        <v>0.010236253217119184</v>
      </c>
      <c r="J33" s="498"/>
    </row>
    <row r="34" spans="1:10" ht="16.5" customHeight="1">
      <c r="A34" s="509" t="s">
        <v>173</v>
      </c>
      <c r="B34" s="508">
        <v>32763</v>
      </c>
      <c r="C34" s="506">
        <f>(B34/$B$6)</f>
        <v>0.06115523533090054</v>
      </c>
      <c r="D34" s="505">
        <v>26811</v>
      </c>
      <c r="E34" s="504">
        <f>IF(ISERROR(B34/D34-1),"         /0",IF(B34/D34&gt;5,"  *  ",(B34/D34-1)))</f>
        <v>0.2219984334787961</v>
      </c>
      <c r="F34" s="507">
        <v>297610</v>
      </c>
      <c r="G34" s="506">
        <f>(F34/$F$6)</f>
        <v>0.0592212390155357</v>
      </c>
      <c r="H34" s="505">
        <v>308372</v>
      </c>
      <c r="I34" s="504">
        <f>IF(ISERROR(F34/H34-1),"         /0",IF(F34/H34&gt;5,"  *  ",(F34/H34-1)))</f>
        <v>-0.034899407209474265</v>
      </c>
      <c r="J34" s="498"/>
    </row>
    <row r="35" spans="1:10" ht="16.5" customHeight="1">
      <c r="A35" s="509" t="s">
        <v>172</v>
      </c>
      <c r="B35" s="508">
        <v>14787</v>
      </c>
      <c r="C35" s="506">
        <f>(B35/$B$6)</f>
        <v>0.02760133274846706</v>
      </c>
      <c r="D35" s="505">
        <v>14477</v>
      </c>
      <c r="E35" s="504">
        <f>IF(ISERROR(B35/D35-1),"         /0",IF(B35/D35&gt;5,"  *  ",(B35/D35-1)))</f>
        <v>0.021413276231263323</v>
      </c>
      <c r="F35" s="507">
        <v>138504</v>
      </c>
      <c r="G35" s="506">
        <f>(F35/$F$6)</f>
        <v>0.02756082957094102</v>
      </c>
      <c r="H35" s="505">
        <v>139112</v>
      </c>
      <c r="I35" s="504">
        <f>IF(ISERROR(F35/H35-1),"         /0",IF(F35/H35&gt;5,"  *  ",(F35/H35-1)))</f>
        <v>-0.004370579101730998</v>
      </c>
      <c r="J35" s="498"/>
    </row>
    <row r="36" spans="1:10" ht="16.5" customHeight="1">
      <c r="A36" s="509" t="s">
        <v>171</v>
      </c>
      <c r="B36" s="508">
        <v>7435</v>
      </c>
      <c r="C36" s="506">
        <f>(B36/$B$6)</f>
        <v>0.013878130045638235</v>
      </c>
      <c r="D36" s="505">
        <v>7230</v>
      </c>
      <c r="E36" s="504">
        <f>IF(ISERROR(B36/D36-1),"         /0",IF(B36/D36&gt;5,"  *  ",(B36/D36-1)))</f>
        <v>0.028354080221300038</v>
      </c>
      <c r="F36" s="507">
        <v>73136</v>
      </c>
      <c r="G36" s="506">
        <f>(F36/$F$6)</f>
        <v>0.014553289663116895</v>
      </c>
      <c r="H36" s="505">
        <v>68646</v>
      </c>
      <c r="I36" s="504">
        <f>IF(ISERROR(F36/H36-1),"         /0",IF(F36/H36&gt;5,"  *  ",(F36/H36-1)))</f>
        <v>0.06540803542813856</v>
      </c>
      <c r="J36" s="498"/>
    </row>
    <row r="37" spans="1:10" ht="16.5" customHeight="1">
      <c r="A37" s="509" t="s">
        <v>170</v>
      </c>
      <c r="B37" s="508">
        <v>3905</v>
      </c>
      <c r="C37" s="506">
        <f>(B37/$B$6)</f>
        <v>0.007289051490009053</v>
      </c>
      <c r="D37" s="505">
        <v>2286</v>
      </c>
      <c r="E37" s="504">
        <f>IF(ISERROR(B37/D37-1),"         /0",IF(B37/D37&gt;5,"  *  ",(B37/D37-1)))</f>
        <v>0.7082239720034995</v>
      </c>
      <c r="F37" s="507">
        <v>27097</v>
      </c>
      <c r="G37" s="506">
        <f>(F37/$F$6)</f>
        <v>0.005392016106998995</v>
      </c>
      <c r="H37" s="505">
        <v>22117</v>
      </c>
      <c r="I37" s="504">
        <f>IF(ISERROR(F37/H37-1),"         /0",IF(F37/H37&gt;5,"  *  ",(F37/H37-1)))</f>
        <v>0.22516616177600945</v>
      </c>
      <c r="J37" s="498"/>
    </row>
    <row r="38" spans="1:10" ht="16.5" customHeight="1">
      <c r="A38" s="509" t="s">
        <v>169</v>
      </c>
      <c r="B38" s="508">
        <v>3389</v>
      </c>
      <c r="C38" s="506">
        <f>(B38/$B$6)</f>
        <v>0.006325888732302351</v>
      </c>
      <c r="D38" s="505">
        <v>1852</v>
      </c>
      <c r="E38" s="504">
        <f>IF(ISERROR(B38/D38-1),"         /0",IF(B38/D38&gt;5,"  *  ",(B38/D38-1)))</f>
        <v>0.829913606911447</v>
      </c>
      <c r="F38" s="507">
        <v>27815</v>
      </c>
      <c r="G38" s="506">
        <f>(F38/$F$6)</f>
        <v>0.005534890505080896</v>
      </c>
      <c r="H38" s="505">
        <v>21369</v>
      </c>
      <c r="I38" s="504">
        <f>IF(ISERROR(F38/H38-1),"         /0",IF(F38/H38&gt;5,"  *  ",(F38/H38-1)))</f>
        <v>0.3016519256867425</v>
      </c>
      <c r="J38" s="498"/>
    </row>
    <row r="39" spans="1:10" ht="16.5" customHeight="1">
      <c r="A39" s="509" t="s">
        <v>168</v>
      </c>
      <c r="B39" s="508">
        <v>802</v>
      </c>
      <c r="C39" s="506">
        <f>(B39/$B$6)</f>
        <v>0.0014970087823270833</v>
      </c>
      <c r="D39" s="505">
        <v>757</v>
      </c>
      <c r="E39" s="504">
        <f>IF(ISERROR(B39/D39-1),"         /0",IF(B39/D39&gt;5,"  *  ",(B39/D39-1)))</f>
        <v>0.059445178335534976</v>
      </c>
      <c r="F39" s="507">
        <v>7683</v>
      </c>
      <c r="G39" s="506">
        <f>(F39/$F$6)</f>
        <v>0.0015288356552412917</v>
      </c>
      <c r="H39" s="505">
        <v>7793</v>
      </c>
      <c r="I39" s="504">
        <f>IF(ISERROR(F39/H39-1),"         /0",IF(F39/H39&gt;5,"  *  ",(F39/H39-1)))</f>
        <v>-0.014115231618118784</v>
      </c>
      <c r="J39" s="498"/>
    </row>
    <row r="40" spans="1:10" ht="16.5" customHeight="1" thickBot="1">
      <c r="A40" s="509" t="s">
        <v>102</v>
      </c>
      <c r="B40" s="508">
        <v>8057</v>
      </c>
      <c r="C40" s="506">
        <f>(B40/$B$6)</f>
        <v>0.01503915181946298</v>
      </c>
      <c r="D40" s="505">
        <v>6944</v>
      </c>
      <c r="E40" s="504">
        <f>IF(ISERROR(B40/D40-1),"         /0",IF(B40/D40&gt;5,"  *  ",(B40/D40-1)))</f>
        <v>0.16028225806451624</v>
      </c>
      <c r="F40" s="507">
        <v>84062</v>
      </c>
      <c r="G40" s="506">
        <f>(F40/$F$6)</f>
        <v>0.016727447982675187</v>
      </c>
      <c r="H40" s="505">
        <v>81852</v>
      </c>
      <c r="I40" s="504">
        <f>IF(ISERROR(F40/H40-1),"         /0",IF(F40/H40&gt;5,"  *  ",(F40/H40-1)))</f>
        <v>0.02699995113131015</v>
      </c>
      <c r="J40" s="498"/>
    </row>
    <row r="41" spans="1:10" ht="16.5" customHeight="1">
      <c r="A41" s="515" t="s">
        <v>167</v>
      </c>
      <c r="B41" s="514">
        <f>SUM(B42:B49)</f>
        <v>115725</v>
      </c>
      <c r="C41" s="512">
        <f>(B41/$B$6)</f>
        <v>0.2160116475496281</v>
      </c>
      <c r="D41" s="511">
        <f>SUM(D42:D49)</f>
        <v>101218</v>
      </c>
      <c r="E41" s="510">
        <f>(B41/D41-1)</f>
        <v>0.14332430990535272</v>
      </c>
      <c r="F41" s="513">
        <f>SUM(F42:F49)</f>
        <v>995682</v>
      </c>
      <c r="G41" s="512">
        <f>(F41/$F$6)</f>
        <v>0.1981301760877209</v>
      </c>
      <c r="H41" s="511">
        <f>SUM(H42:H49)</f>
        <v>886767</v>
      </c>
      <c r="I41" s="510">
        <f>(F41/H41-1)</f>
        <v>0.12282256782221257</v>
      </c>
      <c r="J41" s="498"/>
    </row>
    <row r="42" spans="1:10" ht="16.5" customHeight="1">
      <c r="A42" s="509" t="s">
        <v>166</v>
      </c>
      <c r="B42" s="508">
        <v>32734</v>
      </c>
      <c r="C42" s="506">
        <f>(B42/$B$6)</f>
        <v>0.06110110409064183</v>
      </c>
      <c r="D42" s="505">
        <v>27205</v>
      </c>
      <c r="E42" s="504">
        <f>IF(ISERROR(B42/D42-1),"         /0",IF(B42/D42&gt;5,"  *  ",(B42/D42-1)))</f>
        <v>0.2032346995037677</v>
      </c>
      <c r="F42" s="507">
        <v>252116</v>
      </c>
      <c r="G42" s="506">
        <f>(F42/$F$6)</f>
        <v>0.050168414689159634</v>
      </c>
      <c r="H42" s="505">
        <v>228005</v>
      </c>
      <c r="I42" s="504">
        <f>IF(ISERROR(F42/H42-1),"         /0",IF(F42/H42&gt;5,"  *  ",(F42/H42-1)))</f>
        <v>0.10574768097190845</v>
      </c>
      <c r="J42" s="498"/>
    </row>
    <row r="43" spans="1:10" ht="16.5" customHeight="1">
      <c r="A43" s="509" t="s">
        <v>165</v>
      </c>
      <c r="B43" s="508">
        <v>16770</v>
      </c>
      <c r="C43" s="506">
        <f>(B43/$B$6)</f>
        <v>0.031302789625467814</v>
      </c>
      <c r="D43" s="505">
        <v>15341</v>
      </c>
      <c r="E43" s="504">
        <f>IF(ISERROR(B43/D43-1),"         /0",IF(B43/D43&gt;5,"  *  ",(B43/D43-1)))</f>
        <v>0.09314907763509539</v>
      </c>
      <c r="F43" s="507">
        <v>146320</v>
      </c>
      <c r="G43" s="506">
        <f>(F43/$F$6)</f>
        <v>0.029116130818027566</v>
      </c>
      <c r="H43" s="505">
        <v>115890</v>
      </c>
      <c r="I43" s="504">
        <f>IF(ISERROR(F43/H43-1),"         /0",IF(F43/H43&gt;5,"  *  ",(F43/H43-1)))</f>
        <v>0.26257658124083183</v>
      </c>
      <c r="J43" s="498"/>
    </row>
    <row r="44" spans="1:10" ht="16.5" customHeight="1">
      <c r="A44" s="509" t="s">
        <v>164</v>
      </c>
      <c r="B44" s="508">
        <v>14399</v>
      </c>
      <c r="C44" s="506">
        <f>(B44/$B$6)</f>
        <v>0.026877094085695354</v>
      </c>
      <c r="D44" s="505">
        <v>14095</v>
      </c>
      <c r="E44" s="504">
        <f>IF(ISERROR(B44/D44-1),"         /0",IF(B44/D44&gt;5,"  *  ",(B44/D44-1)))</f>
        <v>0.021567931890741354</v>
      </c>
      <c r="F44" s="507">
        <v>125503</v>
      </c>
      <c r="G44" s="506">
        <f>(F44/$F$6)</f>
        <v>0.02497376822071428</v>
      </c>
      <c r="H44" s="505">
        <v>124741</v>
      </c>
      <c r="I44" s="504">
        <f>IF(ISERROR(F44/H44-1),"         /0",IF(F44/H44&gt;5,"  *  ",(F44/H44-1)))</f>
        <v>0.006108657137589013</v>
      </c>
      <c r="J44" s="498"/>
    </row>
    <row r="45" spans="1:10" ht="16.5" customHeight="1">
      <c r="A45" s="509" t="s">
        <v>163</v>
      </c>
      <c r="B45" s="508">
        <v>10321</v>
      </c>
      <c r="C45" s="506">
        <f>(B45/$B$6)</f>
        <v>0.01926512174862572</v>
      </c>
      <c r="D45" s="505">
        <v>9853</v>
      </c>
      <c r="E45" s="504">
        <f>IF(ISERROR(B45/D45-1),"         /0",IF(B45/D45&gt;5,"  *  ",(B45/D45-1)))</f>
        <v>0.04749822389120073</v>
      </c>
      <c r="F45" s="507">
        <v>91237</v>
      </c>
      <c r="G45" s="506">
        <f>(F45/$F$6)</f>
        <v>0.018155197016432346</v>
      </c>
      <c r="H45" s="505">
        <v>101797</v>
      </c>
      <c r="I45" s="504">
        <f>IF(ISERROR(F45/H45-1),"         /0",IF(F45/H45&gt;5,"  *  ",(F45/H45-1)))</f>
        <v>-0.10373586647936583</v>
      </c>
      <c r="J45" s="498"/>
    </row>
    <row r="46" spans="1:10" ht="16.5" customHeight="1">
      <c r="A46" s="509" t="s">
        <v>162</v>
      </c>
      <c r="B46" s="508">
        <v>4870</v>
      </c>
      <c r="C46" s="506">
        <f>(B46/$B$6)</f>
        <v>0.00909031517447992</v>
      </c>
      <c r="D46" s="505">
        <v>4422</v>
      </c>
      <c r="E46" s="504">
        <f>IF(ISERROR(B46/D46-1),"         /0",IF(B46/D46&gt;5,"  *  ",(B46/D46-1)))</f>
        <v>0.10131162369968338</v>
      </c>
      <c r="F46" s="507">
        <v>43959</v>
      </c>
      <c r="G46" s="506">
        <f>(F46/$F$6)</f>
        <v>0.0087473755783876</v>
      </c>
      <c r="H46" s="505">
        <v>43912</v>
      </c>
      <c r="I46" s="504">
        <f>IF(ISERROR(F46/H46-1),"         /0",IF(F46/H46&gt;5,"  *  ",(F46/H46-1)))</f>
        <v>0.0010703224631081198</v>
      </c>
      <c r="J46" s="498"/>
    </row>
    <row r="47" spans="1:10" ht="16.5" customHeight="1">
      <c r="A47" s="509" t="s">
        <v>161</v>
      </c>
      <c r="B47" s="508">
        <v>4699</v>
      </c>
      <c r="C47" s="506">
        <f>(B47/$B$6)</f>
        <v>0.008771127516402698</v>
      </c>
      <c r="D47" s="505">
        <v>4310</v>
      </c>
      <c r="E47" s="504">
        <f>IF(ISERROR(B47/D47-1),"         /0",IF(B47/D47&gt;5,"  *  ",(B47/D47-1)))</f>
        <v>0.09025522041763345</v>
      </c>
      <c r="F47" s="507">
        <v>42708</v>
      </c>
      <c r="G47" s="506">
        <f>(F47/$F$6)</f>
        <v>0.00849843982351231</v>
      </c>
      <c r="H47" s="505">
        <v>33471</v>
      </c>
      <c r="I47" s="504">
        <f>IF(ISERROR(F47/H47-1),"         /0",IF(F47/H47&gt;5,"  *  ",(F47/H47-1)))</f>
        <v>0.275970242896836</v>
      </c>
      <c r="J47" s="498"/>
    </row>
    <row r="48" spans="1:10" ht="16.5" customHeight="1">
      <c r="A48" s="509" t="s">
        <v>160</v>
      </c>
      <c r="B48" s="508">
        <v>2181</v>
      </c>
      <c r="C48" s="506">
        <f>(B48/$B$6)</f>
        <v>0.004071042586353327</v>
      </c>
      <c r="D48" s="505">
        <v>2441</v>
      </c>
      <c r="E48" s="504">
        <f>IF(ISERROR(B48/D48-1),"         /0",IF(B48/D48&gt;5,"  *  ",(B48/D48-1)))</f>
        <v>-0.10651372388365421</v>
      </c>
      <c r="F48" s="507">
        <v>20014</v>
      </c>
      <c r="G48" s="506">
        <f>(F48/$F$6)</f>
        <v>0.003982574099179905</v>
      </c>
      <c r="H48" s="505">
        <v>18829</v>
      </c>
      <c r="I48" s="504">
        <f>IF(ISERROR(F48/H48-1),"         /0",IF(F48/H48&gt;5,"  *  ",(F48/H48-1)))</f>
        <v>0.06293483456370486</v>
      </c>
      <c r="J48" s="498"/>
    </row>
    <row r="49" spans="1:10" ht="16.5" customHeight="1" thickBot="1">
      <c r="A49" s="509" t="s">
        <v>102</v>
      </c>
      <c r="B49" s="508">
        <v>29751</v>
      </c>
      <c r="C49" s="506">
        <f>(B49/$B$6)</f>
        <v>0.05553305272196142</v>
      </c>
      <c r="D49" s="505">
        <v>23551</v>
      </c>
      <c r="E49" s="504">
        <f>IF(ISERROR(B49/D49-1),"         /0",IF(B49/D49&gt;5,"  *  ",(B49/D49-1)))</f>
        <v>0.26325846036261735</v>
      </c>
      <c r="F49" s="507">
        <v>273825</v>
      </c>
      <c r="G49" s="506">
        <f>(F49/$F$6)</f>
        <v>0.05448827584230726</v>
      </c>
      <c r="H49" s="505">
        <v>220122</v>
      </c>
      <c r="I49" s="504">
        <f>IF(ISERROR(F49/H49-1),"         /0",IF(F49/H49&gt;5,"  *  ",(F49/H49-1)))</f>
        <v>0.24396925341401587</v>
      </c>
      <c r="J49" s="498"/>
    </row>
    <row r="50" spans="1:10" ht="16.5" customHeight="1">
      <c r="A50" s="515" t="s">
        <v>159</v>
      </c>
      <c r="B50" s="514">
        <f>SUM(B51:B56)</f>
        <v>9236</v>
      </c>
      <c r="C50" s="512">
        <f>(B50/$B$6)</f>
        <v>0.017239866725153295</v>
      </c>
      <c r="D50" s="511">
        <f>SUM(D51:D56)</f>
        <v>10120</v>
      </c>
      <c r="E50" s="510">
        <f>(B50/D50-1)</f>
        <v>-0.08735177865612653</v>
      </c>
      <c r="F50" s="513">
        <f>SUM(F51:F56)</f>
        <v>96452</v>
      </c>
      <c r="G50" s="512">
        <f>(F50/$F$6)</f>
        <v>0.01919292680194365</v>
      </c>
      <c r="H50" s="511">
        <f>SUM(H51:H56)</f>
        <v>100465</v>
      </c>
      <c r="I50" s="510">
        <f>(F50/H50-1)</f>
        <v>-0.039944259194744425</v>
      </c>
      <c r="J50" s="498"/>
    </row>
    <row r="51" spans="1:10" ht="16.5" customHeight="1">
      <c r="A51" s="509" t="s">
        <v>158</v>
      </c>
      <c r="B51" s="508">
        <v>2226</v>
      </c>
      <c r="C51" s="506">
        <f>(B51/$B$6)</f>
        <v>0.0041550393384789126</v>
      </c>
      <c r="D51" s="505">
        <v>2303</v>
      </c>
      <c r="E51" s="504">
        <f>IF(ISERROR(B51/D51-1),"         /0",IF(B51/D51&gt;5,"  *  ",(B51/D51-1)))</f>
        <v>-0.033434650455927084</v>
      </c>
      <c r="F51" s="507">
        <v>19213</v>
      </c>
      <c r="G51" s="506">
        <f>(F51/$F$6)</f>
        <v>0.003823183579871266</v>
      </c>
      <c r="H51" s="505">
        <v>20507</v>
      </c>
      <c r="I51" s="504">
        <f>IF(ISERROR(F51/H51-1),"         /0",IF(F51/H51&gt;5,"  *  ",(F51/H51-1)))</f>
        <v>-0.0631004047398449</v>
      </c>
      <c r="J51" s="498"/>
    </row>
    <row r="52" spans="1:10" ht="16.5" customHeight="1">
      <c r="A52" s="509" t="s">
        <v>157</v>
      </c>
      <c r="B52" s="508">
        <v>2076</v>
      </c>
      <c r="C52" s="506">
        <f>(B52/$B$6)</f>
        <v>0.003875050164726964</v>
      </c>
      <c r="D52" s="505">
        <v>2116</v>
      </c>
      <c r="E52" s="504">
        <f>IF(ISERROR(B52/D52-1),"         /0",IF(B52/D52&gt;5,"  *  ",(B52/D52-1)))</f>
        <v>-0.018903591682419618</v>
      </c>
      <c r="F52" s="507">
        <v>18830</v>
      </c>
      <c r="G52" s="506">
        <f>(F52/$F$6)</f>
        <v>0.003746970634933427</v>
      </c>
      <c r="H52" s="505">
        <v>19640</v>
      </c>
      <c r="I52" s="504">
        <f>IF(ISERROR(F52/H52-1),"         /0",IF(F52/H52&gt;5,"  *  ",(F52/H52-1)))</f>
        <v>-0.04124236252545821</v>
      </c>
      <c r="J52" s="498"/>
    </row>
    <row r="53" spans="1:10" ht="16.5" customHeight="1">
      <c r="A53" s="509" t="s">
        <v>156</v>
      </c>
      <c r="B53" s="508">
        <v>1522</v>
      </c>
      <c r="C53" s="506">
        <f>(B53/$B$6)</f>
        <v>0.002840956816336435</v>
      </c>
      <c r="D53" s="505">
        <v>1614</v>
      </c>
      <c r="E53" s="504">
        <f>IF(ISERROR(B53/D53-1),"         /0",IF(B53/D53&gt;5,"  *  ",(B53/D53-1)))</f>
        <v>-0.057001239157372985</v>
      </c>
      <c r="F53" s="507">
        <v>15463</v>
      </c>
      <c r="G53" s="506">
        <f>(F53/$F$6)</f>
        <v>0.003076973283482506</v>
      </c>
      <c r="H53" s="505">
        <v>15244</v>
      </c>
      <c r="I53" s="504">
        <f>IF(ISERROR(F53/H53-1),"         /0",IF(F53/H53&gt;5,"  *  ",(F53/H53-1)))</f>
        <v>0.01436630805562844</v>
      </c>
      <c r="J53" s="498"/>
    </row>
    <row r="54" spans="1:10" ht="16.5" customHeight="1">
      <c r="A54" s="509" t="s">
        <v>155</v>
      </c>
      <c r="B54" s="508">
        <v>636</v>
      </c>
      <c r="C54" s="506">
        <f>(B54/$B$6)</f>
        <v>0.0011871540967082607</v>
      </c>
      <c r="D54" s="505">
        <v>644</v>
      </c>
      <c r="E54" s="504">
        <f>IF(ISERROR(B54/D54-1),"         /0",IF(B54/D54&gt;5,"  *  ",(B54/D54-1)))</f>
        <v>-0.012422360248447228</v>
      </c>
      <c r="F54" s="507">
        <v>5794</v>
      </c>
      <c r="G54" s="506">
        <f>(F54/$F$6)</f>
        <v>0.001152944655273727</v>
      </c>
      <c r="H54" s="505">
        <v>6410</v>
      </c>
      <c r="I54" s="504">
        <f>IF(ISERROR(F54/H54-1),"         /0",IF(F54/H54&gt;5,"  *  ",(F54/H54-1)))</f>
        <v>-0.0960998439937597</v>
      </c>
      <c r="J54" s="498"/>
    </row>
    <row r="55" spans="1:10" ht="16.5" customHeight="1">
      <c r="A55" s="509" t="s">
        <v>154</v>
      </c>
      <c r="B55" s="508">
        <v>366</v>
      </c>
      <c r="C55" s="506">
        <f>(B55/$B$6)</f>
        <v>0.0006831735839547537</v>
      </c>
      <c r="D55" s="505">
        <v>447</v>
      </c>
      <c r="E55" s="504">
        <f>IF(ISERROR(B55/D55-1),"         /0",IF(B55/D55&gt;5,"  *  ",(B55/D55-1)))</f>
        <v>-0.18120805369127513</v>
      </c>
      <c r="F55" s="507">
        <v>4853</v>
      </c>
      <c r="G55" s="506">
        <f>(F55/$F$6)</f>
        <v>0.0009656956182332407</v>
      </c>
      <c r="H55" s="505">
        <v>5291</v>
      </c>
      <c r="I55" s="504">
        <f>IF(ISERROR(F55/H55-1),"         /0",IF(F55/H55&gt;5,"  *  ",(F55/H55-1)))</f>
        <v>-0.08278208278208277</v>
      </c>
      <c r="J55" s="498"/>
    </row>
    <row r="56" spans="1:10" ht="16.5" customHeight="1" thickBot="1">
      <c r="A56" s="509" t="s">
        <v>102</v>
      </c>
      <c r="B56" s="508">
        <v>2410</v>
      </c>
      <c r="C56" s="506">
        <f>(B56/$B$6)</f>
        <v>0.004498492724947969</v>
      </c>
      <c r="D56" s="505">
        <v>2996</v>
      </c>
      <c r="E56" s="504">
        <f>IF(ISERROR(B56/D56-1),"         /0",IF(B56/D56&gt;5,"  *  ",(B56/D56-1)))</f>
        <v>-0.19559412550066757</v>
      </c>
      <c r="F56" s="507">
        <v>32299</v>
      </c>
      <c r="G56" s="506">
        <f>(F56/$F$6)</f>
        <v>0.006427159030149483</v>
      </c>
      <c r="H56" s="505">
        <v>33373</v>
      </c>
      <c r="I56" s="504">
        <f>IF(ISERROR(F56/H56-1),"         /0",IF(F56/H56&gt;5,"  *  ",(F56/H56-1)))</f>
        <v>-0.03218170377251073</v>
      </c>
      <c r="J56" s="498"/>
    </row>
    <row r="57" spans="1:10" ht="16.5" customHeight="1" thickBot="1">
      <c r="A57" s="503" t="s">
        <v>153</v>
      </c>
      <c r="B57" s="502">
        <v>1347</v>
      </c>
      <c r="C57" s="501">
        <f>(B57/$B$6)</f>
        <v>0.0025143027802924955</v>
      </c>
      <c r="D57" s="500">
        <v>994</v>
      </c>
      <c r="E57" s="499">
        <f>IF(ISERROR(B57/D57-1),"         /0",IF(B57/D57&gt;5,"  *  ",(B57/D57-1)))</f>
        <v>0.35513078470824944</v>
      </c>
      <c r="F57" s="502">
        <v>15015</v>
      </c>
      <c r="G57" s="501">
        <f>(F57/$F$6)</f>
        <v>0.0029878260267405953</v>
      </c>
      <c r="H57" s="500">
        <v>10041</v>
      </c>
      <c r="I57" s="499">
        <f>IF(ISERROR(F57/H57-1),"         /0",IF(F57/H57&gt;5,"  *  ",(F57/H57-1)))</f>
        <v>0.4953689871526741</v>
      </c>
      <c r="J57" s="498"/>
    </row>
    <row r="58" ht="14.25">
      <c r="A58" s="210" t="s">
        <v>152</v>
      </c>
    </row>
    <row r="59" ht="14.25">
      <c r="A59" s="210"/>
    </row>
  </sheetData>
  <sheetProtection/>
  <mergeCells count="5">
    <mergeCell ref="H1:I1"/>
    <mergeCell ref="B4:E4"/>
    <mergeCell ref="F4:I4"/>
    <mergeCell ref="A4:A5"/>
    <mergeCell ref="A3:I3"/>
  </mergeCells>
  <conditionalFormatting sqref="I58:I65536 E58:E65536 E3:E5 I3:I5 G1:G65536 C1:C65536">
    <cfRule type="cellIs" priority="5" dxfId="1" operator="lessThan" stopIfTrue="1">
      <formula>0</formula>
    </cfRule>
  </conditionalFormatting>
  <conditionalFormatting sqref="E57 I57 E41 I41 E50 I50 E6:E7 I6:I7 E20 I20 I33 E33">
    <cfRule type="cellIs" priority="3" dxfId="1" operator="lessThan" stopIfTrue="1">
      <formula>0</formula>
    </cfRule>
    <cfRule type="cellIs" priority="4" dxfId="0" operator="greaterThanOrEqual" stopIfTrue="1">
      <formula>0</formula>
    </cfRule>
  </conditionalFormatting>
  <conditionalFormatting sqref="E42:E49 I42:I49 E8:E19 I8:I19 E21:E32 I21:I32 E34:E40 I34:I40 E51:E56 I51:I56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28125" style="553" customWidth="1"/>
    <col min="2" max="4" width="9.8515625" style="553" bestFit="1" customWidth="1"/>
    <col min="5" max="5" width="10.8515625" style="553" bestFit="1" customWidth="1"/>
    <col min="6" max="8" width="9.8515625" style="553" bestFit="1" customWidth="1"/>
    <col min="9" max="9" width="9.28125" style="553" bestFit="1" customWidth="1"/>
    <col min="10" max="10" width="12.28125" style="553" customWidth="1"/>
    <col min="11" max="11" width="12.421875" style="553" customWidth="1"/>
    <col min="12" max="12" width="12.140625" style="553" customWidth="1"/>
    <col min="13" max="13" width="10.8515625" style="553" bestFit="1" customWidth="1"/>
    <col min="14" max="14" width="11.8515625" style="553" customWidth="1"/>
    <col min="15" max="15" width="11.7109375" style="553" customWidth="1"/>
    <col min="16" max="16" width="11.8515625" style="553" customWidth="1"/>
    <col min="17" max="17" width="9.28125" style="553" bestFit="1" customWidth="1"/>
    <col min="18" max="16384" width="9.140625" style="553" customWidth="1"/>
  </cols>
  <sheetData>
    <row r="1" spans="16:17" ht="18.75" thickBot="1">
      <c r="P1" s="552" t="s">
        <v>36</v>
      </c>
      <c r="Q1" s="551"/>
    </row>
    <row r="2" ht="5.25" customHeight="1" thickBot="1"/>
    <row r="3" spans="1:17" ht="30" customHeight="1" thickBot="1">
      <c r="A3" s="604" t="s">
        <v>231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2"/>
    </row>
    <row r="4" spans="1:17" s="597" customFormat="1" ht="15.75" customHeight="1" thickBot="1">
      <c r="A4" s="601" t="s">
        <v>230</v>
      </c>
      <c r="B4" s="600" t="s">
        <v>52</v>
      </c>
      <c r="C4" s="599"/>
      <c r="D4" s="599"/>
      <c r="E4" s="599"/>
      <c r="F4" s="599"/>
      <c r="G4" s="599"/>
      <c r="H4" s="599"/>
      <c r="I4" s="598"/>
      <c r="J4" s="600" t="s">
        <v>51</v>
      </c>
      <c r="K4" s="599"/>
      <c r="L4" s="599"/>
      <c r="M4" s="599"/>
      <c r="N4" s="599"/>
      <c r="O4" s="599"/>
      <c r="P4" s="599"/>
      <c r="Q4" s="598"/>
    </row>
    <row r="5" spans="1:17" s="591" customFormat="1" ht="26.25" customHeight="1">
      <c r="A5" s="596"/>
      <c r="B5" s="594" t="s">
        <v>50</v>
      </c>
      <c r="C5" s="593"/>
      <c r="D5" s="593"/>
      <c r="E5" s="592" t="s">
        <v>47</v>
      </c>
      <c r="F5" s="594" t="s">
        <v>49</v>
      </c>
      <c r="G5" s="593"/>
      <c r="H5" s="593"/>
      <c r="I5" s="595" t="s">
        <v>45</v>
      </c>
      <c r="J5" s="594" t="s">
        <v>229</v>
      </c>
      <c r="K5" s="593"/>
      <c r="L5" s="593"/>
      <c r="M5" s="592" t="s">
        <v>47</v>
      </c>
      <c r="N5" s="594" t="s">
        <v>228</v>
      </c>
      <c r="O5" s="593"/>
      <c r="P5" s="593"/>
      <c r="Q5" s="592" t="s">
        <v>45</v>
      </c>
    </row>
    <row r="6" spans="1:17" s="585" customFormat="1" ht="14.25" thickBot="1">
      <c r="A6" s="590"/>
      <c r="B6" s="588" t="s">
        <v>25</v>
      </c>
      <c r="C6" s="587" t="s">
        <v>24</v>
      </c>
      <c r="D6" s="587" t="s">
        <v>21</v>
      </c>
      <c r="E6" s="586"/>
      <c r="F6" s="588" t="s">
        <v>25</v>
      </c>
      <c r="G6" s="587" t="s">
        <v>24</v>
      </c>
      <c r="H6" s="587" t="s">
        <v>21</v>
      </c>
      <c r="I6" s="589"/>
      <c r="J6" s="588" t="s">
        <v>25</v>
      </c>
      <c r="K6" s="587" t="s">
        <v>24</v>
      </c>
      <c r="L6" s="587" t="s">
        <v>21</v>
      </c>
      <c r="M6" s="586"/>
      <c r="N6" s="588" t="s">
        <v>25</v>
      </c>
      <c r="O6" s="587" t="s">
        <v>24</v>
      </c>
      <c r="P6" s="587" t="s">
        <v>21</v>
      </c>
      <c r="Q6" s="586"/>
    </row>
    <row r="7" spans="1:17" s="578" customFormat="1" ht="18" customHeight="1" thickBot="1">
      <c r="A7" s="584" t="s">
        <v>32</v>
      </c>
      <c r="B7" s="582">
        <f>B8+B12+B20+B26+B35+B40</f>
        <v>266448</v>
      </c>
      <c r="C7" s="581">
        <f>C8+C12+C20+C26+C35+C40</f>
        <v>269287</v>
      </c>
      <c r="D7" s="580">
        <f>C7+B7</f>
        <v>535735</v>
      </c>
      <c r="E7" s="583">
        <f>D7/$D$7</f>
        <v>1</v>
      </c>
      <c r="F7" s="582">
        <f>F8+F12+F20+F26+F35+F40</f>
        <v>229128</v>
      </c>
      <c r="G7" s="581">
        <f>G8+G12+G20+G26+G35+G40</f>
        <v>235013</v>
      </c>
      <c r="H7" s="580">
        <f>G7+F7</f>
        <v>464141</v>
      </c>
      <c r="I7" s="579">
        <f>IF(ISERROR(D7/H7-1),"         /0",(D7/H7-1))</f>
        <v>0.15425054024531337</v>
      </c>
      <c r="J7" s="582">
        <f>J8+J12+J20+J26+J35+J40</f>
        <v>2565875</v>
      </c>
      <c r="K7" s="581">
        <f>K8+K12+K20+K26+K35+K40</f>
        <v>2459518</v>
      </c>
      <c r="L7" s="580">
        <f>K7+J7</f>
        <v>5025393</v>
      </c>
      <c r="M7" s="583">
        <f>L7/$L$7</f>
        <v>1</v>
      </c>
      <c r="N7" s="582">
        <f>N8+N12+N20+N26+N35+N40</f>
        <v>2306964</v>
      </c>
      <c r="O7" s="581">
        <f>O8+O12+O20+O26+O35+O40</f>
        <v>2225001</v>
      </c>
      <c r="P7" s="580">
        <f>O7+N7</f>
        <v>4531965</v>
      </c>
      <c r="Q7" s="579">
        <f>IF(ISERROR(L7/P7-1),"         /0",(L7/P7-1))</f>
        <v>0.10887727508928235</v>
      </c>
    </row>
    <row r="8" spans="1:17" s="561" customFormat="1" ht="18.75" customHeight="1">
      <c r="A8" s="566" t="s">
        <v>227</v>
      </c>
      <c r="B8" s="564">
        <f>SUM(B9:B11)</f>
        <v>94978</v>
      </c>
      <c r="C8" s="563">
        <f>SUM(C9:C11)</f>
        <v>99378</v>
      </c>
      <c r="D8" s="563">
        <f>C8+B8</f>
        <v>194356</v>
      </c>
      <c r="E8" s="565">
        <f>D8/$D$7</f>
        <v>0.36278383902489103</v>
      </c>
      <c r="F8" s="564">
        <f>SUM(F9:F11)</f>
        <v>77567</v>
      </c>
      <c r="G8" s="563">
        <f>SUM(G9:G11)</f>
        <v>81235</v>
      </c>
      <c r="H8" s="563">
        <f>G8+F8</f>
        <v>158802</v>
      </c>
      <c r="I8" s="562">
        <f>IF(ISERROR(D8/H8-1),"         /0",IF(D8/H8&gt;5,"  *  ",(D8/H8-1)))</f>
        <v>0.22388886789838924</v>
      </c>
      <c r="J8" s="564">
        <f>SUM(J9:J11)</f>
        <v>983596</v>
      </c>
      <c r="K8" s="563">
        <f>SUM(K9:K11)</f>
        <v>975520</v>
      </c>
      <c r="L8" s="563">
        <f>K8+J8</f>
        <v>1959116</v>
      </c>
      <c r="M8" s="565">
        <f>L8/$L$7</f>
        <v>0.3898433416053232</v>
      </c>
      <c r="N8" s="564">
        <f>SUM(N9:N11)</f>
        <v>862868</v>
      </c>
      <c r="O8" s="563">
        <f>SUM(O9:O11)</f>
        <v>850611</v>
      </c>
      <c r="P8" s="563">
        <f>O8+N8</f>
        <v>1713479</v>
      </c>
      <c r="Q8" s="562">
        <f>IF(ISERROR(L8/P8-1),"         /0",IF(L8/P8&gt;5,"  *  ",(L8/P8-1)))</f>
        <v>0.1433557108082446</v>
      </c>
    </row>
    <row r="9" spans="1:17" ht="18.75" customHeight="1">
      <c r="A9" s="560" t="s">
        <v>226</v>
      </c>
      <c r="B9" s="559">
        <v>92270</v>
      </c>
      <c r="C9" s="557">
        <v>97081</v>
      </c>
      <c r="D9" s="557">
        <f>C9+B9</f>
        <v>189351</v>
      </c>
      <c r="E9" s="558">
        <f>D9/$D$7</f>
        <v>0.35344153359403435</v>
      </c>
      <c r="F9" s="559">
        <v>74943</v>
      </c>
      <c r="G9" s="557">
        <v>78751</v>
      </c>
      <c r="H9" s="557">
        <f>G9+F9</f>
        <v>153694</v>
      </c>
      <c r="I9" s="504">
        <f>IF(ISERROR(D9/H9-1),"         /0",IF(D9/H9&gt;5,"  *  ",(D9/H9-1)))</f>
        <v>0.23199994794852108</v>
      </c>
      <c r="J9" s="559">
        <v>945519</v>
      </c>
      <c r="K9" s="557">
        <v>948640</v>
      </c>
      <c r="L9" s="557">
        <f>K9+J9</f>
        <v>1894159</v>
      </c>
      <c r="M9" s="558">
        <f>L9/$L$7</f>
        <v>0.37691758634598327</v>
      </c>
      <c r="N9" s="557">
        <v>828856</v>
      </c>
      <c r="O9" s="557">
        <v>827481</v>
      </c>
      <c r="P9" s="557">
        <f>O9+N9</f>
        <v>1656337</v>
      </c>
      <c r="Q9" s="504">
        <f>IF(ISERROR(L9/P9-1),"         /0",IF(L9/P9&gt;5,"  *  ",(L9/P9-1)))</f>
        <v>0.14358309933304625</v>
      </c>
    </row>
    <row r="10" spans="1:17" ht="18.75" customHeight="1">
      <c r="A10" s="560" t="s">
        <v>225</v>
      </c>
      <c r="B10" s="559">
        <v>2269</v>
      </c>
      <c r="C10" s="557">
        <v>2101</v>
      </c>
      <c r="D10" s="557">
        <f>C10+B10</f>
        <v>4370</v>
      </c>
      <c r="E10" s="558">
        <f>D10/$D$7</f>
        <v>0.008157017928640093</v>
      </c>
      <c r="F10" s="559">
        <v>2272</v>
      </c>
      <c r="G10" s="557">
        <v>2197</v>
      </c>
      <c r="H10" s="557">
        <f>G10+F10</f>
        <v>4469</v>
      </c>
      <c r="I10" s="504">
        <f>IF(ISERROR(D10/H10-1),"         /0",IF(D10/H10&gt;5,"  *  ",(D10/H10-1)))</f>
        <v>-0.022152606847169354</v>
      </c>
      <c r="J10" s="559">
        <v>33272</v>
      </c>
      <c r="K10" s="557">
        <v>23617</v>
      </c>
      <c r="L10" s="557">
        <f>K10+J10</f>
        <v>56889</v>
      </c>
      <c r="M10" s="558">
        <f>L10/$L$7</f>
        <v>0.011320308680336046</v>
      </c>
      <c r="N10" s="557">
        <v>29714</v>
      </c>
      <c r="O10" s="557">
        <v>19983</v>
      </c>
      <c r="P10" s="557">
        <f>O10+N10</f>
        <v>49697</v>
      </c>
      <c r="Q10" s="504">
        <f>IF(ISERROR(L10/P10-1),"         /0",IF(L10/P10&gt;5,"  *  ",(L10/P10-1)))</f>
        <v>0.1447169849286678</v>
      </c>
    </row>
    <row r="11" spans="1:17" ht="18.75" customHeight="1" thickBot="1">
      <c r="A11" s="577" t="s">
        <v>224</v>
      </c>
      <c r="B11" s="576">
        <v>439</v>
      </c>
      <c r="C11" s="574">
        <v>196</v>
      </c>
      <c r="D11" s="574">
        <f>C11+B11</f>
        <v>635</v>
      </c>
      <c r="E11" s="575">
        <f>D11/$D$7</f>
        <v>0.001185287502216581</v>
      </c>
      <c r="F11" s="576">
        <v>352</v>
      </c>
      <c r="G11" s="574">
        <v>287</v>
      </c>
      <c r="H11" s="574">
        <f>G11+F11</f>
        <v>639</v>
      </c>
      <c r="I11" s="573">
        <f>IF(ISERROR(D11/H11-1),"         /0",IF(D11/H11&gt;5,"  *  ",(D11/H11-1)))</f>
        <v>-0.006259780907668211</v>
      </c>
      <c r="J11" s="576">
        <v>4805</v>
      </c>
      <c r="K11" s="574">
        <v>3263</v>
      </c>
      <c r="L11" s="574">
        <f>K11+J11</f>
        <v>8068</v>
      </c>
      <c r="M11" s="575">
        <f>L11/$L$7</f>
        <v>0.0016054465790038708</v>
      </c>
      <c r="N11" s="574">
        <v>4298</v>
      </c>
      <c r="O11" s="574">
        <v>3147</v>
      </c>
      <c r="P11" s="574">
        <f>O11+N11</f>
        <v>7445</v>
      </c>
      <c r="Q11" s="573">
        <f>IF(ISERROR(L11/P11-1),"         /0",IF(L11/P11&gt;5,"  *  ",(L11/P11-1)))</f>
        <v>0.08368032236400258</v>
      </c>
    </row>
    <row r="12" spans="1:17" s="561" customFormat="1" ht="18.75" customHeight="1">
      <c r="A12" s="566" t="s">
        <v>186</v>
      </c>
      <c r="B12" s="564">
        <f>SUM(B13:B19)</f>
        <v>71806</v>
      </c>
      <c r="C12" s="563">
        <f>SUM(C13:C19)</f>
        <v>72127</v>
      </c>
      <c r="D12" s="563">
        <f>C12+B12</f>
        <v>143933</v>
      </c>
      <c r="E12" s="565">
        <f>D12/$D$7</f>
        <v>0.2686645449709278</v>
      </c>
      <c r="F12" s="564">
        <f>SUM(F13:F19)</f>
        <v>65585</v>
      </c>
      <c r="G12" s="563">
        <f>SUM(G13:G19)</f>
        <v>67065</v>
      </c>
      <c r="H12" s="563">
        <f>G12+F12</f>
        <v>132650</v>
      </c>
      <c r="I12" s="562">
        <f>IF(ISERROR(D12/H12-1),"         /0",IF(D12/H12&gt;5,"  *  ",(D12/H12-1)))</f>
        <v>0.08505842442517908</v>
      </c>
      <c r="J12" s="564">
        <f>SUM(J13:J19)</f>
        <v>656443</v>
      </c>
      <c r="K12" s="563">
        <f>SUM(K13:K19)</f>
        <v>646778</v>
      </c>
      <c r="L12" s="563">
        <f>K12+J12</f>
        <v>1303221</v>
      </c>
      <c r="M12" s="565">
        <f>L12/$L$7</f>
        <v>0.2593271809786817</v>
      </c>
      <c r="N12" s="564">
        <f>SUM(N13:N19)</f>
        <v>587986</v>
      </c>
      <c r="O12" s="563">
        <f>SUM(O13:O19)</f>
        <v>583966</v>
      </c>
      <c r="P12" s="563">
        <f>O12+N12</f>
        <v>1171952</v>
      </c>
      <c r="Q12" s="562">
        <f>IF(ISERROR(L12/P12-1),"         /0",IF(L12/P12&gt;5,"  *  ",(L12/P12-1)))</f>
        <v>0.11200885360492574</v>
      </c>
    </row>
    <row r="13" spans="1:17" ht="18.75" customHeight="1">
      <c r="A13" s="572" t="s">
        <v>223</v>
      </c>
      <c r="B13" s="570">
        <v>19922</v>
      </c>
      <c r="C13" s="569">
        <v>20275</v>
      </c>
      <c r="D13" s="569">
        <f>C13+B13</f>
        <v>40197</v>
      </c>
      <c r="E13" s="571">
        <f>D13/$D$7</f>
        <v>0.0750314987820471</v>
      </c>
      <c r="F13" s="570">
        <v>11792</v>
      </c>
      <c r="G13" s="569">
        <v>11967</v>
      </c>
      <c r="H13" s="569">
        <f>G13+F13</f>
        <v>23759</v>
      </c>
      <c r="I13" s="568">
        <f>IF(ISERROR(D13/H13-1),"         /0",IF(D13/H13&gt;5,"  *  ",(D13/H13-1)))</f>
        <v>0.6918641356959467</v>
      </c>
      <c r="J13" s="570">
        <v>173210</v>
      </c>
      <c r="K13" s="569">
        <v>171893</v>
      </c>
      <c r="L13" s="569">
        <f>K13+J13</f>
        <v>345103</v>
      </c>
      <c r="M13" s="571">
        <f>L13/$L$7</f>
        <v>0.06867184317724007</v>
      </c>
      <c r="N13" s="569">
        <v>109525</v>
      </c>
      <c r="O13" s="569">
        <v>108392</v>
      </c>
      <c r="P13" s="569">
        <f>O13+N13</f>
        <v>217917</v>
      </c>
      <c r="Q13" s="568">
        <f>IF(ISERROR(L13/P13-1),"         /0",IF(L13/P13&gt;5,"  *  ",(L13/P13-1)))</f>
        <v>0.58364423151934</v>
      </c>
    </row>
    <row r="14" spans="1:17" ht="18.75" customHeight="1">
      <c r="A14" s="572" t="s">
        <v>222</v>
      </c>
      <c r="B14" s="570">
        <v>17850</v>
      </c>
      <c r="C14" s="569">
        <v>17195</v>
      </c>
      <c r="D14" s="569">
        <f>C14+B14</f>
        <v>35045</v>
      </c>
      <c r="E14" s="571">
        <f>D14/$D$7</f>
        <v>0.06541480396091351</v>
      </c>
      <c r="F14" s="570">
        <v>17920</v>
      </c>
      <c r="G14" s="569">
        <v>17202</v>
      </c>
      <c r="H14" s="569">
        <f>G14+F14</f>
        <v>35122</v>
      </c>
      <c r="I14" s="568">
        <f>IF(ISERROR(D14/H14-1),"         /0",IF(D14/H14&gt;5,"  *  ",(D14/H14-1)))</f>
        <v>-0.002192358066169353</v>
      </c>
      <c r="J14" s="570">
        <v>161257</v>
      </c>
      <c r="K14" s="569">
        <v>158476</v>
      </c>
      <c r="L14" s="569">
        <f>K14+J14</f>
        <v>319733</v>
      </c>
      <c r="M14" s="571">
        <f>L14/$L$7</f>
        <v>0.06362348178540464</v>
      </c>
      <c r="N14" s="569">
        <v>144022</v>
      </c>
      <c r="O14" s="569">
        <v>146546</v>
      </c>
      <c r="P14" s="569">
        <f>O14+N14</f>
        <v>290568</v>
      </c>
      <c r="Q14" s="568">
        <f>IF(ISERROR(L14/P14-1),"         /0",IF(L14/P14&gt;5,"  *  ",(L14/P14-1)))</f>
        <v>0.10037237410864241</v>
      </c>
    </row>
    <row r="15" spans="1:17" ht="18.75" customHeight="1">
      <c r="A15" s="572" t="s">
        <v>221</v>
      </c>
      <c r="B15" s="570">
        <v>9474</v>
      </c>
      <c r="C15" s="569">
        <v>9612</v>
      </c>
      <c r="D15" s="569">
        <f>C15+B15</f>
        <v>19086</v>
      </c>
      <c r="E15" s="571">
        <f>D15/$D$7</f>
        <v>0.0356258224681979</v>
      </c>
      <c r="F15" s="570">
        <v>15409</v>
      </c>
      <c r="G15" s="569">
        <v>17043</v>
      </c>
      <c r="H15" s="569">
        <f>G15+F15</f>
        <v>32452</v>
      </c>
      <c r="I15" s="568">
        <f>IF(ISERROR(D15/H15-1),"         /0",IF(D15/H15&gt;5,"  *  ",(D15/H15-1)))</f>
        <v>-0.4118698385307531</v>
      </c>
      <c r="J15" s="570">
        <v>113682</v>
      </c>
      <c r="K15" s="569">
        <v>109217</v>
      </c>
      <c r="L15" s="569">
        <f>K15+J15</f>
        <v>222899</v>
      </c>
      <c r="M15" s="571">
        <f>L15/$L$7</f>
        <v>0.044354541027935526</v>
      </c>
      <c r="N15" s="569">
        <v>172161</v>
      </c>
      <c r="O15" s="569">
        <v>167218</v>
      </c>
      <c r="P15" s="569">
        <f>O15+N15</f>
        <v>339379</v>
      </c>
      <c r="Q15" s="568">
        <f>IF(ISERROR(L15/P15-1),"         /0",IF(L15/P15&gt;5,"  *  ",(L15/P15-1)))</f>
        <v>-0.3432151075935753</v>
      </c>
    </row>
    <row r="16" spans="1:17" ht="18.75" customHeight="1">
      <c r="A16" s="572" t="s">
        <v>220</v>
      </c>
      <c r="B16" s="570">
        <v>8719</v>
      </c>
      <c r="C16" s="569">
        <v>9190</v>
      </c>
      <c r="D16" s="569">
        <f>C16+B16</f>
        <v>17909</v>
      </c>
      <c r="E16" s="571">
        <f>D16/$D$7</f>
        <v>0.03342884075149094</v>
      </c>
      <c r="F16" s="570">
        <v>7755</v>
      </c>
      <c r="G16" s="569">
        <v>7929</v>
      </c>
      <c r="H16" s="569">
        <f>G16+F16</f>
        <v>15684</v>
      </c>
      <c r="I16" s="568">
        <f>IF(ISERROR(D16/H16-1),"         /0",IF(D16/H16&gt;5,"  *  ",(D16/H16-1)))</f>
        <v>0.14186432032644736</v>
      </c>
      <c r="J16" s="570">
        <v>72594</v>
      </c>
      <c r="K16" s="569">
        <v>72030</v>
      </c>
      <c r="L16" s="569">
        <f>K16+J16</f>
        <v>144624</v>
      </c>
      <c r="M16" s="571">
        <f>L16/$L$7</f>
        <v>0.028778644774647474</v>
      </c>
      <c r="N16" s="569">
        <v>53935</v>
      </c>
      <c r="O16" s="569">
        <v>53749</v>
      </c>
      <c r="P16" s="569">
        <f>O16+N16</f>
        <v>107684</v>
      </c>
      <c r="Q16" s="568">
        <f>IF(ISERROR(L16/P16-1),"         /0",IF(L16/P16&gt;5,"  *  ",(L16/P16-1)))</f>
        <v>0.3430407488577689</v>
      </c>
    </row>
    <row r="17" spans="1:17" ht="18.75" customHeight="1">
      <c r="A17" s="572" t="s">
        <v>219</v>
      </c>
      <c r="B17" s="570">
        <v>7343</v>
      </c>
      <c r="C17" s="569">
        <v>7801</v>
      </c>
      <c r="D17" s="569">
        <f>C17+B17</f>
        <v>15144</v>
      </c>
      <c r="E17" s="571">
        <f>D17/$D$7</f>
        <v>0.028267706981996696</v>
      </c>
      <c r="F17" s="570">
        <v>6631</v>
      </c>
      <c r="G17" s="569">
        <v>7035</v>
      </c>
      <c r="H17" s="569">
        <f>G17+F17</f>
        <v>13666</v>
      </c>
      <c r="I17" s="568">
        <f>IF(ISERROR(D17/H17-1),"         /0",IF(D17/H17&gt;5,"  *  ",(D17/H17-1)))</f>
        <v>0.10815161715205623</v>
      </c>
      <c r="J17" s="570">
        <v>70178</v>
      </c>
      <c r="K17" s="569">
        <v>71788</v>
      </c>
      <c r="L17" s="569">
        <f>K17+J17</f>
        <v>141966</v>
      </c>
      <c r="M17" s="571">
        <f>L17/$L$7</f>
        <v>0.02824973091656712</v>
      </c>
      <c r="N17" s="569">
        <v>53855</v>
      </c>
      <c r="O17" s="569">
        <v>54952</v>
      </c>
      <c r="P17" s="569">
        <f>O17+N17</f>
        <v>108807</v>
      </c>
      <c r="Q17" s="568">
        <f>IF(ISERROR(L17/P17-1),"         /0",IF(L17/P17&gt;5,"  *  ",(L17/P17-1)))</f>
        <v>0.30475061347155963</v>
      </c>
    </row>
    <row r="18" spans="1:17" ht="18.75" customHeight="1">
      <c r="A18" s="572" t="s">
        <v>218</v>
      </c>
      <c r="B18" s="570">
        <v>7278</v>
      </c>
      <c r="C18" s="569">
        <v>6754</v>
      </c>
      <c r="D18" s="569">
        <f>C18+B18</f>
        <v>14032</v>
      </c>
      <c r="E18" s="571">
        <f>D18/$D$7</f>
        <v>0.026192053907248918</v>
      </c>
      <c r="F18" s="570">
        <v>5097</v>
      </c>
      <c r="G18" s="569">
        <v>4761</v>
      </c>
      <c r="H18" s="569">
        <f>G18+F18</f>
        <v>9858</v>
      </c>
      <c r="I18" s="568">
        <f>IF(ISERROR(D18/H18-1),"         /0",IF(D18/H18&gt;5,"  *  ",(D18/H18-1)))</f>
        <v>0.4234124568878068</v>
      </c>
      <c r="J18" s="570">
        <v>52151</v>
      </c>
      <c r="K18" s="569">
        <v>49917</v>
      </c>
      <c r="L18" s="569">
        <f>K18+J18</f>
        <v>102068</v>
      </c>
      <c r="M18" s="571">
        <f>L18/$L$7</f>
        <v>0.020310451341815455</v>
      </c>
      <c r="N18" s="569">
        <v>43039</v>
      </c>
      <c r="O18" s="569">
        <v>41281</v>
      </c>
      <c r="P18" s="569">
        <f>O18+N18</f>
        <v>84320</v>
      </c>
      <c r="Q18" s="568">
        <f>IF(ISERROR(L18/P18-1),"         /0",IF(L18/P18&gt;5,"  *  ",(L18/P18-1)))</f>
        <v>0.2104838709677419</v>
      </c>
    </row>
    <row r="19" spans="1:17" ht="18.75" customHeight="1" thickBot="1">
      <c r="A19" s="572" t="s">
        <v>202</v>
      </c>
      <c r="B19" s="570">
        <v>1220</v>
      </c>
      <c r="C19" s="569">
        <v>1300</v>
      </c>
      <c r="D19" s="569">
        <f>C19+B19</f>
        <v>2520</v>
      </c>
      <c r="E19" s="571">
        <f>D19/$D$7</f>
        <v>0.004703818119032731</v>
      </c>
      <c r="F19" s="570">
        <v>981</v>
      </c>
      <c r="G19" s="569">
        <v>1128</v>
      </c>
      <c r="H19" s="569">
        <f>G19+F19</f>
        <v>2109</v>
      </c>
      <c r="I19" s="568">
        <f>IF(ISERROR(D19/H19-1),"         /0",IF(D19/H19&gt;5,"  *  ",(D19/H19-1)))</f>
        <v>0.1948790896159318</v>
      </c>
      <c r="J19" s="570">
        <v>13371</v>
      </c>
      <c r="K19" s="569">
        <v>13457</v>
      </c>
      <c r="L19" s="569">
        <f>K19+J19</f>
        <v>26828</v>
      </c>
      <c r="M19" s="571">
        <f>L19/$L$7</f>
        <v>0.005338487955071375</v>
      </c>
      <c r="N19" s="569">
        <v>11449</v>
      </c>
      <c r="O19" s="569">
        <v>11828</v>
      </c>
      <c r="P19" s="569">
        <f>O19+N19</f>
        <v>23277</v>
      </c>
      <c r="Q19" s="568">
        <f>IF(ISERROR(L19/P19-1),"         /0",IF(L19/P19&gt;5,"  *  ",(L19/P19-1)))</f>
        <v>0.1525540232847875</v>
      </c>
    </row>
    <row r="20" spans="1:17" s="561" customFormat="1" ht="18.75" customHeight="1">
      <c r="A20" s="566" t="s">
        <v>174</v>
      </c>
      <c r="B20" s="564">
        <f>SUM(B21:B25)</f>
        <v>34361</v>
      </c>
      <c r="C20" s="563">
        <f>SUM(C21:C25)</f>
        <v>36777</v>
      </c>
      <c r="D20" s="563">
        <f>C20+B20</f>
        <v>71138</v>
      </c>
      <c r="E20" s="565">
        <f>D20/$D$7</f>
        <v>0.1327857989491073</v>
      </c>
      <c r="F20" s="564">
        <f>SUM(F21:F25)</f>
        <v>29178</v>
      </c>
      <c r="G20" s="563">
        <f>SUM(G21:G25)</f>
        <v>31179</v>
      </c>
      <c r="H20" s="563">
        <f>G20+F20</f>
        <v>60357</v>
      </c>
      <c r="I20" s="562">
        <f>IF(ISERROR(D20/H20-1),"         /0",IF(D20/H20&gt;5,"  *  ",(D20/H20-1)))</f>
        <v>0.17862054111370673</v>
      </c>
      <c r="J20" s="564">
        <f>SUM(J21:J25)</f>
        <v>352542</v>
      </c>
      <c r="K20" s="563">
        <f>SUM(K21:K25)</f>
        <v>303365</v>
      </c>
      <c r="L20" s="563">
        <f>K20+J20</f>
        <v>655907</v>
      </c>
      <c r="M20" s="565">
        <f>L20/$L$7</f>
        <v>0.13051854849959</v>
      </c>
      <c r="N20" s="564">
        <f>SUM(N21:N25)</f>
        <v>345191</v>
      </c>
      <c r="O20" s="563">
        <f>SUM(O21:O25)</f>
        <v>304070</v>
      </c>
      <c r="P20" s="563">
        <f>O20+N20</f>
        <v>649261</v>
      </c>
      <c r="Q20" s="562">
        <f>IF(ISERROR(L20/P20-1),"         /0",IF(L20/P20&gt;5,"  *  ",(L20/P20-1)))</f>
        <v>0.010236253217119184</v>
      </c>
    </row>
    <row r="21" spans="1:17" ht="18.75" customHeight="1">
      <c r="A21" s="572" t="s">
        <v>217</v>
      </c>
      <c r="B21" s="570">
        <v>26054</v>
      </c>
      <c r="C21" s="569">
        <v>28526</v>
      </c>
      <c r="D21" s="569">
        <f>C21+B21</f>
        <v>54580</v>
      </c>
      <c r="E21" s="571">
        <f>D21/$D$7</f>
        <v>0.10187872735587557</v>
      </c>
      <c r="F21" s="570">
        <v>21286</v>
      </c>
      <c r="G21" s="569">
        <v>23492</v>
      </c>
      <c r="H21" s="569">
        <f>G21+F21</f>
        <v>44778</v>
      </c>
      <c r="I21" s="568">
        <f>IF(ISERROR(D21/H21-1),"         /0",IF(D21/H21&gt;5,"  *  ",(D21/H21-1)))</f>
        <v>0.2189021394434767</v>
      </c>
      <c r="J21" s="570">
        <v>264032</v>
      </c>
      <c r="K21" s="569">
        <v>237037</v>
      </c>
      <c r="L21" s="569">
        <f>K21+J21</f>
        <v>501069</v>
      </c>
      <c r="M21" s="571">
        <f>L21/$L$7</f>
        <v>0.0997074258669919</v>
      </c>
      <c r="N21" s="570">
        <v>258098</v>
      </c>
      <c r="O21" s="569">
        <v>238110</v>
      </c>
      <c r="P21" s="557">
        <f>O21+N21</f>
        <v>496208</v>
      </c>
      <c r="Q21" s="568">
        <f>IF(ISERROR(L21/P21-1),"         /0",IF(L21/P21&gt;5,"  *  ",(L21/P21-1)))</f>
        <v>0.009796295102054042</v>
      </c>
    </row>
    <row r="22" spans="1:17" ht="18.75" customHeight="1">
      <c r="A22" s="572" t="s">
        <v>216</v>
      </c>
      <c r="B22" s="570">
        <v>6867</v>
      </c>
      <c r="C22" s="569">
        <v>7947</v>
      </c>
      <c r="D22" s="569">
        <f>C22+B22</f>
        <v>14814</v>
      </c>
      <c r="E22" s="571">
        <f>D22/$D$7</f>
        <v>0.02765173079974241</v>
      </c>
      <c r="F22" s="570">
        <v>6819</v>
      </c>
      <c r="G22" s="569">
        <v>7687</v>
      </c>
      <c r="H22" s="569">
        <f>G22+F22</f>
        <v>14506</v>
      </c>
      <c r="I22" s="568">
        <f>IF(ISERROR(D22/H22-1),"         /0",IF(D22/H22&gt;5,"  *  ",(D22/H22-1)))</f>
        <v>0.02123259340962358</v>
      </c>
      <c r="J22" s="570">
        <v>72877</v>
      </c>
      <c r="K22" s="569">
        <v>66024</v>
      </c>
      <c r="L22" s="569">
        <f>K22+J22</f>
        <v>138901</v>
      </c>
      <c r="M22" s="571">
        <f>L22/$L$7</f>
        <v>0.027639828367652042</v>
      </c>
      <c r="N22" s="570">
        <v>73525</v>
      </c>
      <c r="O22" s="569">
        <v>65960</v>
      </c>
      <c r="P22" s="557">
        <f>O22+N22</f>
        <v>139485</v>
      </c>
      <c r="Q22" s="568">
        <f>IF(ISERROR(L22/P22-1),"         /0",IF(L22/P22&gt;5,"  *  ",(L22/P22-1)))</f>
        <v>-0.004186830125103014</v>
      </c>
    </row>
    <row r="23" spans="1:17" ht="18.75" customHeight="1">
      <c r="A23" s="572" t="s">
        <v>215</v>
      </c>
      <c r="B23" s="570">
        <v>365</v>
      </c>
      <c r="C23" s="569">
        <v>304</v>
      </c>
      <c r="D23" s="569">
        <f>C23+B23</f>
        <v>669</v>
      </c>
      <c r="E23" s="571">
        <f>D23/$D$7</f>
        <v>0.0012487517149336893</v>
      </c>
      <c r="F23" s="570">
        <v>125</v>
      </c>
      <c r="G23" s="569"/>
      <c r="H23" s="569">
        <f>G23+F23</f>
        <v>125</v>
      </c>
      <c r="I23" s="568" t="str">
        <f>IF(ISERROR(D23/H23-1),"         /0",IF(D23/H23&gt;5,"  *  ",(D23/H23-1)))</f>
        <v>  *  </v>
      </c>
      <c r="J23" s="570">
        <v>2286</v>
      </c>
      <c r="K23" s="569">
        <v>304</v>
      </c>
      <c r="L23" s="569">
        <f>K23+J23</f>
        <v>2590</v>
      </c>
      <c r="M23" s="571">
        <f>L23/$L$7</f>
        <v>0.0005153825780391702</v>
      </c>
      <c r="N23" s="570">
        <v>1186</v>
      </c>
      <c r="O23" s="569"/>
      <c r="P23" s="557">
        <f>O23+N23</f>
        <v>1186</v>
      </c>
      <c r="Q23" s="568">
        <f>IF(ISERROR(L23/P23-1),"         /0",IF(L23/P23&gt;5,"  *  ",(L23/P23-1)))</f>
        <v>1.1838111298482294</v>
      </c>
    </row>
    <row r="24" spans="1:17" ht="18.75" customHeight="1">
      <c r="A24" s="572" t="s">
        <v>214</v>
      </c>
      <c r="B24" s="570">
        <v>530</v>
      </c>
      <c r="C24" s="569"/>
      <c r="D24" s="569">
        <f>C24+B24</f>
        <v>530</v>
      </c>
      <c r="E24" s="571">
        <f>D24/$D$7</f>
        <v>0.000989295080590217</v>
      </c>
      <c r="F24" s="570">
        <v>558</v>
      </c>
      <c r="G24" s="569"/>
      <c r="H24" s="569">
        <f>G24+F24</f>
        <v>558</v>
      </c>
      <c r="I24" s="568">
        <f>IF(ISERROR(D24/H24-1),"         /0",IF(D24/H24&gt;5,"  *  ",(D24/H24-1)))</f>
        <v>-0.05017921146953408</v>
      </c>
      <c r="J24" s="570">
        <v>7646</v>
      </c>
      <c r="K24" s="569"/>
      <c r="L24" s="569">
        <f>K24+J24</f>
        <v>7646</v>
      </c>
      <c r="M24" s="571">
        <f>L24/$L$7</f>
        <v>0.001521473046983589</v>
      </c>
      <c r="N24" s="570">
        <v>7046</v>
      </c>
      <c r="O24" s="569">
        <v>0</v>
      </c>
      <c r="P24" s="557">
        <f>O24+N24</f>
        <v>7046</v>
      </c>
      <c r="Q24" s="568">
        <f>IF(ISERROR(L24/P24-1),"         /0",IF(L24/P24&gt;5,"  *  ",(L24/P24-1)))</f>
        <v>0.08515469770082307</v>
      </c>
    </row>
    <row r="25" spans="1:17" ht="18.75" customHeight="1" thickBot="1">
      <c r="A25" s="572" t="s">
        <v>202</v>
      </c>
      <c r="B25" s="570">
        <v>545</v>
      </c>
      <c r="C25" s="569">
        <v>0</v>
      </c>
      <c r="D25" s="569">
        <f>C25+B25</f>
        <v>545</v>
      </c>
      <c r="E25" s="571">
        <f>D25/$D$7</f>
        <v>0.001017293997965412</v>
      </c>
      <c r="F25" s="570">
        <v>390</v>
      </c>
      <c r="G25" s="569">
        <v>0</v>
      </c>
      <c r="H25" s="569">
        <f>G25+F25</f>
        <v>390</v>
      </c>
      <c r="I25" s="568">
        <f>IF(ISERROR(D25/H25-1),"         /0",IF(D25/H25&gt;5,"  *  ",(D25/H25-1)))</f>
        <v>0.39743589743589736</v>
      </c>
      <c r="J25" s="570">
        <v>5701</v>
      </c>
      <c r="K25" s="569">
        <v>0</v>
      </c>
      <c r="L25" s="569">
        <f>K25+J25</f>
        <v>5701</v>
      </c>
      <c r="M25" s="571">
        <f>L25/$L$7</f>
        <v>0.0011344386399232856</v>
      </c>
      <c r="N25" s="570">
        <v>5336</v>
      </c>
      <c r="O25" s="569">
        <v>0</v>
      </c>
      <c r="P25" s="557">
        <f>O25+N25</f>
        <v>5336</v>
      </c>
      <c r="Q25" s="568">
        <f>IF(ISERROR(L25/P25-1),"         /0",IF(L25/P25&gt;5,"  *  ",(L25/P25-1)))</f>
        <v>0.06840329835082448</v>
      </c>
    </row>
    <row r="26" spans="1:17" s="561" customFormat="1" ht="18.75" customHeight="1">
      <c r="A26" s="566" t="s">
        <v>213</v>
      </c>
      <c r="B26" s="564">
        <f>SUM(B27:B34)</f>
        <v>59563</v>
      </c>
      <c r="C26" s="563">
        <f>SUM(C27:C34)</f>
        <v>56162</v>
      </c>
      <c r="D26" s="563">
        <f>C26+B26</f>
        <v>115725</v>
      </c>
      <c r="E26" s="565">
        <f>D26/$D$7</f>
        <v>0.2160116475496281</v>
      </c>
      <c r="F26" s="564">
        <f>SUM(F27:F34)</f>
        <v>50893</v>
      </c>
      <c r="G26" s="563">
        <f>SUM(G27:G34)</f>
        <v>50325</v>
      </c>
      <c r="H26" s="563">
        <f>G26+F26</f>
        <v>101218</v>
      </c>
      <c r="I26" s="562">
        <f>IF(ISERROR(D26/H26-1),"         /0",IF(D26/H26&gt;5,"  *  ",(D26/H26-1)))</f>
        <v>0.14332430990535272</v>
      </c>
      <c r="J26" s="564">
        <f>SUM(J27:J34)</f>
        <v>512300</v>
      </c>
      <c r="K26" s="563">
        <f>SUM(K27:K34)</f>
        <v>483382</v>
      </c>
      <c r="L26" s="563">
        <f>K26+J26</f>
        <v>995682</v>
      </c>
      <c r="M26" s="565">
        <f>L26/$L$7</f>
        <v>0.1981301760877209</v>
      </c>
      <c r="N26" s="564">
        <f>SUM(N27:N34)</f>
        <v>451584</v>
      </c>
      <c r="O26" s="563">
        <f>SUM(O27:O34)</f>
        <v>435183</v>
      </c>
      <c r="P26" s="563">
        <f>O26+N26</f>
        <v>886767</v>
      </c>
      <c r="Q26" s="562">
        <f>IF(ISERROR(L26/P26-1),"         /0",IF(L26/P26&gt;5,"  *  ",(L26/P26-1)))</f>
        <v>0.12282256782221257</v>
      </c>
    </row>
    <row r="27" spans="1:17" s="567" customFormat="1" ht="18.75" customHeight="1">
      <c r="A27" s="560" t="s">
        <v>212</v>
      </c>
      <c r="B27" s="559">
        <v>38655</v>
      </c>
      <c r="C27" s="557">
        <v>35403</v>
      </c>
      <c r="D27" s="557">
        <f>C27+B27</f>
        <v>74058</v>
      </c>
      <c r="E27" s="558">
        <f>D27/$D$7</f>
        <v>0.1382362548648119</v>
      </c>
      <c r="F27" s="559">
        <v>34275</v>
      </c>
      <c r="G27" s="557">
        <v>34198</v>
      </c>
      <c r="H27" s="557">
        <f>G27+F27</f>
        <v>68473</v>
      </c>
      <c r="I27" s="504">
        <f>IF(ISERROR(D27/H27-1),"         /0",IF(D27/H27&gt;5,"  *  ",(D27/H27-1)))</f>
        <v>0.08156499642194737</v>
      </c>
      <c r="J27" s="559">
        <v>327577</v>
      </c>
      <c r="K27" s="557">
        <v>310789</v>
      </c>
      <c r="L27" s="557">
        <f>K27+J27</f>
        <v>638366</v>
      </c>
      <c r="M27" s="558">
        <f>L27/$L$7</f>
        <v>0.1270280752172019</v>
      </c>
      <c r="N27" s="557">
        <v>308018</v>
      </c>
      <c r="O27" s="557">
        <v>303673</v>
      </c>
      <c r="P27" s="557">
        <f>O27+N27</f>
        <v>611691</v>
      </c>
      <c r="Q27" s="504">
        <f>IF(ISERROR(L27/P27-1),"         /0",IF(L27/P27&gt;5,"  *  ",(L27/P27-1)))</f>
        <v>0.0436086193846239</v>
      </c>
    </row>
    <row r="28" spans="1:17" s="567" customFormat="1" ht="18.75" customHeight="1">
      <c r="A28" s="560" t="s">
        <v>211</v>
      </c>
      <c r="B28" s="559">
        <v>11677</v>
      </c>
      <c r="C28" s="557">
        <v>11561</v>
      </c>
      <c r="D28" s="557">
        <f>C28+B28</f>
        <v>23238</v>
      </c>
      <c r="E28" s="558">
        <f>D28/$D$7</f>
        <v>0.043375922797651824</v>
      </c>
      <c r="F28" s="559">
        <v>9721</v>
      </c>
      <c r="G28" s="557">
        <v>9737</v>
      </c>
      <c r="H28" s="557">
        <f>G28+F28</f>
        <v>19458</v>
      </c>
      <c r="I28" s="504">
        <f>IF(ISERROR(D28/H28-1),"         /0",IF(D28/H28&gt;5,"  *  ",(D28/H28-1)))</f>
        <v>0.1942645698427381</v>
      </c>
      <c r="J28" s="559">
        <v>105956</v>
      </c>
      <c r="K28" s="557">
        <v>103136</v>
      </c>
      <c r="L28" s="557">
        <f>K28+J28</f>
        <v>209092</v>
      </c>
      <c r="M28" s="558">
        <f>L28/$L$7</f>
        <v>0.0416070942113383</v>
      </c>
      <c r="N28" s="557">
        <v>77141</v>
      </c>
      <c r="O28" s="557">
        <v>73943</v>
      </c>
      <c r="P28" s="557">
        <f>O28+N28</f>
        <v>151084</v>
      </c>
      <c r="Q28" s="504">
        <f>IF(ISERROR(L28/P28-1),"         /0",IF(L28/P28&gt;5,"  *  ",(L28/P28-1)))</f>
        <v>0.38394535490190895</v>
      </c>
    </row>
    <row r="29" spans="1:17" s="567" customFormat="1" ht="18.75" customHeight="1">
      <c r="A29" s="560" t="s">
        <v>210</v>
      </c>
      <c r="B29" s="559">
        <v>3105</v>
      </c>
      <c r="C29" s="557">
        <v>3250</v>
      </c>
      <c r="D29" s="557">
        <f>C29+B29</f>
        <v>6355</v>
      </c>
      <c r="E29" s="558">
        <f>D29/$D$7</f>
        <v>0.011862207994624207</v>
      </c>
      <c r="F29" s="559">
        <v>2808</v>
      </c>
      <c r="G29" s="557">
        <v>2513</v>
      </c>
      <c r="H29" s="557">
        <f>G29+F29</f>
        <v>5321</v>
      </c>
      <c r="I29" s="504">
        <f>IF(ISERROR(D29/H29-1),"         /0",IF(D29/H29&gt;5,"  *  ",(D29/H29-1)))</f>
        <v>0.19432437511745904</v>
      </c>
      <c r="J29" s="559">
        <v>31334</v>
      </c>
      <c r="K29" s="557">
        <v>27558</v>
      </c>
      <c r="L29" s="557">
        <f>K29+J29</f>
        <v>58892</v>
      </c>
      <c r="M29" s="558">
        <f>L29/$L$7</f>
        <v>0.011718884473313828</v>
      </c>
      <c r="N29" s="557">
        <v>29351</v>
      </c>
      <c r="O29" s="557">
        <v>24442</v>
      </c>
      <c r="P29" s="557">
        <f>O29+N29</f>
        <v>53793</v>
      </c>
      <c r="Q29" s="504">
        <f>IF(ISERROR(L29/P29-1),"         /0",IF(L29/P29&gt;5,"  *  ",(L29/P29-1)))</f>
        <v>0.09478928485118887</v>
      </c>
    </row>
    <row r="30" spans="1:17" s="567" customFormat="1" ht="18.75" customHeight="1">
      <c r="A30" s="560" t="s">
        <v>209</v>
      </c>
      <c r="B30" s="559">
        <v>2858</v>
      </c>
      <c r="C30" s="557">
        <v>2747</v>
      </c>
      <c r="D30" s="557">
        <f>C30+B30</f>
        <v>5605</v>
      </c>
      <c r="E30" s="558">
        <f>D30/$D$7</f>
        <v>0.010462262125864466</v>
      </c>
      <c r="F30" s="559">
        <v>543</v>
      </c>
      <c r="G30" s="557">
        <v>518</v>
      </c>
      <c r="H30" s="557">
        <f>G30+F30</f>
        <v>1061</v>
      </c>
      <c r="I30" s="504" t="str">
        <f>IF(ISERROR(D30/H30-1),"         /0",IF(D30/H30&gt;5,"  *  ",(D30/H30-1)))</f>
        <v>  *  </v>
      </c>
      <c r="J30" s="559">
        <v>12204</v>
      </c>
      <c r="K30" s="557">
        <v>11233</v>
      </c>
      <c r="L30" s="557">
        <f>K30+J30</f>
        <v>23437</v>
      </c>
      <c r="M30" s="558">
        <f>L30/$L$7</f>
        <v>0.004663714857723565</v>
      </c>
      <c r="N30" s="557">
        <v>5128</v>
      </c>
      <c r="O30" s="557">
        <v>4821</v>
      </c>
      <c r="P30" s="557">
        <f>O30+N30</f>
        <v>9949</v>
      </c>
      <c r="Q30" s="504">
        <f>IF(ISERROR(L30/P30-1),"         /0",IF(L30/P30&gt;5,"  *  ",(L30/P30-1)))</f>
        <v>1.3557141421248367</v>
      </c>
    </row>
    <row r="31" spans="1:17" s="567" customFormat="1" ht="18.75" customHeight="1">
      <c r="A31" s="560" t="s">
        <v>208</v>
      </c>
      <c r="B31" s="559">
        <v>1757</v>
      </c>
      <c r="C31" s="557">
        <v>1841</v>
      </c>
      <c r="D31" s="557">
        <f>C31+B31</f>
        <v>3598</v>
      </c>
      <c r="E31" s="558">
        <f>D31/$D$7</f>
        <v>0.006716006981063399</v>
      </c>
      <c r="F31" s="559">
        <v>2015</v>
      </c>
      <c r="G31" s="557">
        <v>1961</v>
      </c>
      <c r="H31" s="557">
        <f>G31+F31</f>
        <v>3976</v>
      </c>
      <c r="I31" s="504">
        <f>IF(ISERROR(D31/H31-1),"         /0",IF(D31/H31&gt;5,"  *  ",(D31/H31-1)))</f>
        <v>-0.09507042253521125</v>
      </c>
      <c r="J31" s="559">
        <v>17281</v>
      </c>
      <c r="K31" s="557">
        <v>16000</v>
      </c>
      <c r="L31" s="557">
        <f>K31+J31</f>
        <v>33281</v>
      </c>
      <c r="M31" s="558">
        <f>L31/$L$7</f>
        <v>0.006622566633097153</v>
      </c>
      <c r="N31" s="557">
        <v>17070</v>
      </c>
      <c r="O31" s="557">
        <v>15365</v>
      </c>
      <c r="P31" s="557">
        <f>O31+N31</f>
        <v>32435</v>
      </c>
      <c r="Q31" s="504">
        <f>IF(ISERROR(L31/P31-1),"         /0",IF(L31/P31&gt;5,"  *  ",(L31/P31-1)))</f>
        <v>0.02608293510097126</v>
      </c>
    </row>
    <row r="32" spans="1:17" s="567" customFormat="1" ht="18.75" customHeight="1">
      <c r="A32" s="560" t="s">
        <v>207</v>
      </c>
      <c r="B32" s="559">
        <v>774</v>
      </c>
      <c r="C32" s="557">
        <v>874</v>
      </c>
      <c r="D32" s="557">
        <f>C32+B32</f>
        <v>1648</v>
      </c>
      <c r="E32" s="558">
        <f>D32/$D$7</f>
        <v>0.0030761477222880714</v>
      </c>
      <c r="F32" s="559">
        <v>925</v>
      </c>
      <c r="G32" s="557">
        <v>808</v>
      </c>
      <c r="H32" s="557">
        <f>G32+F32</f>
        <v>1733</v>
      </c>
      <c r="I32" s="504">
        <f>IF(ISERROR(D32/H32-1),"         /0",IF(D32/H32&gt;5,"  *  ",(D32/H32-1)))</f>
        <v>-0.04904789382573571</v>
      </c>
      <c r="J32" s="559">
        <v>9579</v>
      </c>
      <c r="K32" s="557">
        <v>8853</v>
      </c>
      <c r="L32" s="557">
        <f>K32+J32</f>
        <v>18432</v>
      </c>
      <c r="M32" s="558">
        <f>L32/$L$7</f>
        <v>0.0036677728488100332</v>
      </c>
      <c r="N32" s="557">
        <v>8192</v>
      </c>
      <c r="O32" s="557">
        <v>7619</v>
      </c>
      <c r="P32" s="557">
        <f>O32+N32</f>
        <v>15811</v>
      </c>
      <c r="Q32" s="504">
        <f>IF(ISERROR(L32/P32-1),"         /0",IF(L32/P32&gt;5,"  *  ",(L32/P32-1)))</f>
        <v>0.16577066599203083</v>
      </c>
    </row>
    <row r="33" spans="1:17" s="567" customFormat="1" ht="18.75" customHeight="1">
      <c r="A33" s="560" t="s">
        <v>206</v>
      </c>
      <c r="B33" s="559">
        <v>467</v>
      </c>
      <c r="C33" s="557">
        <v>299</v>
      </c>
      <c r="D33" s="557">
        <f>C33+B33</f>
        <v>766</v>
      </c>
      <c r="E33" s="558">
        <f>D33/$D$7</f>
        <v>0.0014298113806266157</v>
      </c>
      <c r="F33" s="559">
        <v>296</v>
      </c>
      <c r="G33" s="557">
        <v>238</v>
      </c>
      <c r="H33" s="557">
        <f>G33+F33</f>
        <v>534</v>
      </c>
      <c r="I33" s="504">
        <f>IF(ISERROR(D33/H33-1),"         /0",IF(D33/H33&gt;5,"  *  ",(D33/H33-1)))</f>
        <v>0.43445692883895126</v>
      </c>
      <c r="J33" s="559">
        <v>5349</v>
      </c>
      <c r="K33" s="557">
        <v>3221</v>
      </c>
      <c r="L33" s="557">
        <f>K33+J33</f>
        <v>8570</v>
      </c>
      <c r="M33" s="558">
        <f>L33/$L$7</f>
        <v>0.0017053392640137795</v>
      </c>
      <c r="N33" s="557">
        <v>3982</v>
      </c>
      <c r="O33" s="557">
        <v>2353</v>
      </c>
      <c r="P33" s="557">
        <f>O33+N33</f>
        <v>6335</v>
      </c>
      <c r="Q33" s="504">
        <f>IF(ISERROR(L33/P33-1),"         /0",IF(L33/P33&gt;5,"  *  ",(L33/P33-1)))</f>
        <v>0.3528018942383584</v>
      </c>
    </row>
    <row r="34" spans="1:17" s="567" customFormat="1" ht="18.75" customHeight="1" thickBot="1">
      <c r="A34" s="560" t="s">
        <v>202</v>
      </c>
      <c r="B34" s="559">
        <v>270</v>
      </c>
      <c r="C34" s="557">
        <v>187</v>
      </c>
      <c r="D34" s="557">
        <f>C34+B34</f>
        <v>457</v>
      </c>
      <c r="E34" s="558">
        <f>D34/$D$7</f>
        <v>0.0008530336826976023</v>
      </c>
      <c r="F34" s="559">
        <v>310</v>
      </c>
      <c r="G34" s="557">
        <v>352</v>
      </c>
      <c r="H34" s="557">
        <f>G34+F34</f>
        <v>662</v>
      </c>
      <c r="I34" s="504">
        <f>IF(ISERROR(D34/H34-1),"         /0",IF(D34/H34&gt;5,"  *  ",(D34/H34-1)))</f>
        <v>-0.3096676737160121</v>
      </c>
      <c r="J34" s="559">
        <v>3020</v>
      </c>
      <c r="K34" s="557">
        <v>2592</v>
      </c>
      <c r="L34" s="557">
        <f>K34+J34</f>
        <v>5612</v>
      </c>
      <c r="M34" s="558">
        <f>L34/$L$7</f>
        <v>0.0011167285822223257</v>
      </c>
      <c r="N34" s="557">
        <v>2702</v>
      </c>
      <c r="O34" s="557">
        <v>2967</v>
      </c>
      <c r="P34" s="557">
        <f>O34+N34</f>
        <v>5669</v>
      </c>
      <c r="Q34" s="504">
        <f>IF(ISERROR(L34/P34-1),"         /0",IF(L34/P34&gt;5,"  *  ",(L34/P34-1)))</f>
        <v>-0.010054683365672945</v>
      </c>
    </row>
    <row r="35" spans="1:17" s="561" customFormat="1" ht="18.75" customHeight="1">
      <c r="A35" s="566" t="s">
        <v>159</v>
      </c>
      <c r="B35" s="564">
        <f>SUM(B36:B39)</f>
        <v>4783</v>
      </c>
      <c r="C35" s="563">
        <f>SUM(C36:C39)</f>
        <v>4453</v>
      </c>
      <c r="D35" s="563">
        <f>C35+B35</f>
        <v>9236</v>
      </c>
      <c r="E35" s="565">
        <f>D35/$D$7</f>
        <v>0.017239866725153295</v>
      </c>
      <c r="F35" s="564">
        <f>SUM(F36:F39)</f>
        <v>5197</v>
      </c>
      <c r="G35" s="563">
        <f>SUM(G36:G39)</f>
        <v>4923</v>
      </c>
      <c r="H35" s="563">
        <f>G35+F35</f>
        <v>10120</v>
      </c>
      <c r="I35" s="562">
        <f>IF(ISERROR(D35/H35-1),"         /0",IF(D35/H35&gt;5,"  *  ",(D35/H35-1)))</f>
        <v>-0.08735177865612653</v>
      </c>
      <c r="J35" s="564">
        <f>SUM(J36:J39)</f>
        <v>49339</v>
      </c>
      <c r="K35" s="563">
        <f>SUM(K36:K39)</f>
        <v>47113</v>
      </c>
      <c r="L35" s="563">
        <f>K35+J35</f>
        <v>96452</v>
      </c>
      <c r="M35" s="565">
        <f>L35/$L$7</f>
        <v>0.01919292680194365</v>
      </c>
      <c r="N35" s="564">
        <f>SUM(N36:N39)</f>
        <v>51686</v>
      </c>
      <c r="O35" s="563">
        <f>SUM(O36:O39)</f>
        <v>48779</v>
      </c>
      <c r="P35" s="563">
        <f>O35+N35</f>
        <v>100465</v>
      </c>
      <c r="Q35" s="562">
        <f>IF(ISERROR(L35/P35-1),"         /0",IF(L35/P35&gt;5,"  *  ",(L35/P35-1)))</f>
        <v>-0.039944259194744425</v>
      </c>
    </row>
    <row r="36" spans="1:17" ht="18.75" customHeight="1">
      <c r="A36" s="560" t="s">
        <v>205</v>
      </c>
      <c r="B36" s="559">
        <v>3192</v>
      </c>
      <c r="C36" s="557">
        <v>3453</v>
      </c>
      <c r="D36" s="557">
        <f>C36+B36</f>
        <v>6645</v>
      </c>
      <c r="E36" s="558">
        <f>D36/$D$7</f>
        <v>0.012403520397211308</v>
      </c>
      <c r="F36" s="559">
        <v>3570</v>
      </c>
      <c r="G36" s="557">
        <v>3443</v>
      </c>
      <c r="H36" s="557">
        <f>G36+F36</f>
        <v>7013</v>
      </c>
      <c r="I36" s="504">
        <f>IF(ISERROR(D36/H36-1),"         /0",IF(D36/H36&gt;5,"  *  ",(D36/H36-1)))</f>
        <v>-0.05247397690004274</v>
      </c>
      <c r="J36" s="559">
        <v>35317</v>
      </c>
      <c r="K36" s="557">
        <v>34250</v>
      </c>
      <c r="L36" s="557">
        <f>K36+J36</f>
        <v>69567</v>
      </c>
      <c r="M36" s="558">
        <f>L36/$L$7</f>
        <v>0.013843096450367165</v>
      </c>
      <c r="N36" s="557">
        <v>36662</v>
      </c>
      <c r="O36" s="557">
        <v>35014</v>
      </c>
      <c r="P36" s="557">
        <f>O36+N36</f>
        <v>71676</v>
      </c>
      <c r="Q36" s="504">
        <f>IF(ISERROR(L36/P36-1),"         /0",IF(L36/P36&gt;5,"  *  ",(L36/P36-1)))</f>
        <v>-0.029424075004185535</v>
      </c>
    </row>
    <row r="37" spans="1:17" ht="18.75" customHeight="1">
      <c r="A37" s="560" t="s">
        <v>204</v>
      </c>
      <c r="B37" s="559">
        <v>1460</v>
      </c>
      <c r="C37" s="557">
        <v>963</v>
      </c>
      <c r="D37" s="557">
        <f>C37+B37</f>
        <v>2423</v>
      </c>
      <c r="E37" s="558">
        <f>D37/$D$7</f>
        <v>0.004522758453339804</v>
      </c>
      <c r="F37" s="559">
        <v>1533</v>
      </c>
      <c r="G37" s="557">
        <v>1324</v>
      </c>
      <c r="H37" s="557">
        <f>G37+F37</f>
        <v>2857</v>
      </c>
      <c r="I37" s="504">
        <f>IF(ISERROR(D37/H37-1),"         /0",IF(D37/H37&gt;5,"  *  ",(D37/H37-1)))</f>
        <v>-0.15190759537976894</v>
      </c>
      <c r="J37" s="559">
        <v>12734</v>
      </c>
      <c r="K37" s="557">
        <v>11224</v>
      </c>
      <c r="L37" s="557">
        <f>K37+J37</f>
        <v>23958</v>
      </c>
      <c r="M37" s="558">
        <f>L37/$L$7</f>
        <v>0.0047673883415685105</v>
      </c>
      <c r="N37" s="557">
        <v>13496</v>
      </c>
      <c r="O37" s="557">
        <v>11826</v>
      </c>
      <c r="P37" s="557">
        <f>O37+N37</f>
        <v>25322</v>
      </c>
      <c r="Q37" s="504">
        <f>IF(ISERROR(L37/P37-1),"         /0",IF(L37/P37&gt;5,"  *  ",(L37/P37-1)))</f>
        <v>-0.053866203301476956</v>
      </c>
    </row>
    <row r="38" spans="1:17" ht="18.75" customHeight="1">
      <c r="A38" s="560" t="s">
        <v>203</v>
      </c>
      <c r="B38" s="559">
        <v>114</v>
      </c>
      <c r="C38" s="557">
        <v>37</v>
      </c>
      <c r="D38" s="557">
        <f>C38+B38</f>
        <v>151</v>
      </c>
      <c r="E38" s="558">
        <f>D38/$D$7</f>
        <v>0.0002818557682436279</v>
      </c>
      <c r="F38" s="559">
        <v>78</v>
      </c>
      <c r="G38" s="557">
        <v>156</v>
      </c>
      <c r="H38" s="557">
        <f>G38+F38</f>
        <v>234</v>
      </c>
      <c r="I38" s="504">
        <f>IF(ISERROR(D38/H38-1),"         /0",IF(D38/H38&gt;5,"  *  ",(D38/H38-1)))</f>
        <v>-0.35470085470085466</v>
      </c>
      <c r="J38" s="559">
        <v>1123</v>
      </c>
      <c r="K38" s="557">
        <v>1639</v>
      </c>
      <c r="L38" s="557">
        <f>K38+J38</f>
        <v>2762</v>
      </c>
      <c r="M38" s="558">
        <f>L38/$L$7</f>
        <v>0.000549608756966868</v>
      </c>
      <c r="N38" s="557">
        <v>1242</v>
      </c>
      <c r="O38" s="557">
        <v>1939</v>
      </c>
      <c r="P38" s="557">
        <f>O38+N38</f>
        <v>3181</v>
      </c>
      <c r="Q38" s="504">
        <f>IF(ISERROR(L38/P38-1),"         /0",IF(L38/P38&gt;5,"  *  ",(L38/P38-1)))</f>
        <v>-0.1317195850361521</v>
      </c>
    </row>
    <row r="39" spans="1:17" ht="18.75" customHeight="1" thickBot="1">
      <c r="A39" s="560" t="s">
        <v>202</v>
      </c>
      <c r="B39" s="559">
        <v>17</v>
      </c>
      <c r="C39" s="557">
        <v>0</v>
      </c>
      <c r="D39" s="557">
        <f>C39+B39</f>
        <v>17</v>
      </c>
      <c r="E39" s="558">
        <f>D39/$D$7</f>
        <v>3.173210635855413E-05</v>
      </c>
      <c r="F39" s="559">
        <v>16</v>
      </c>
      <c r="G39" s="557">
        <v>0</v>
      </c>
      <c r="H39" s="557">
        <f>G39+F39</f>
        <v>16</v>
      </c>
      <c r="I39" s="504">
        <f>IF(ISERROR(D39/H39-1),"         /0",IF(D39/H39&gt;5,"  *  ",(D39/H39-1)))</f>
        <v>0.0625</v>
      </c>
      <c r="J39" s="559">
        <v>165</v>
      </c>
      <c r="K39" s="557">
        <v>0</v>
      </c>
      <c r="L39" s="557">
        <f>K39+J39</f>
        <v>165</v>
      </c>
      <c r="M39" s="558">
        <f>L39/$L$7</f>
        <v>3.283325304110544E-05</v>
      </c>
      <c r="N39" s="557">
        <v>286</v>
      </c>
      <c r="O39" s="557">
        <v>0</v>
      </c>
      <c r="P39" s="557">
        <f>O39+N39</f>
        <v>286</v>
      </c>
      <c r="Q39" s="504">
        <f>IF(ISERROR(L39/P39-1),"         /0",IF(L39/P39&gt;5,"  *  ",(L39/P39-1)))</f>
        <v>-0.42307692307692313</v>
      </c>
    </row>
    <row r="40" spans="1:17" ht="18.75" customHeight="1" thickBot="1">
      <c r="A40" s="556" t="s">
        <v>153</v>
      </c>
      <c r="B40" s="502">
        <v>957</v>
      </c>
      <c r="C40" s="554">
        <v>390</v>
      </c>
      <c r="D40" s="554">
        <f>C40+B40</f>
        <v>1347</v>
      </c>
      <c r="E40" s="555">
        <f>D40/$D$7</f>
        <v>0.0025143027802924955</v>
      </c>
      <c r="F40" s="502">
        <v>708</v>
      </c>
      <c r="G40" s="554">
        <v>286</v>
      </c>
      <c r="H40" s="554">
        <f>G40+F40</f>
        <v>994</v>
      </c>
      <c r="I40" s="499">
        <f>IF(ISERROR(D40/H40-1),"         /0",IF(D40/H40&gt;5,"  *  ",(D40/H40-1)))</f>
        <v>0.35513078470824944</v>
      </c>
      <c r="J40" s="502">
        <v>11655</v>
      </c>
      <c r="K40" s="554">
        <v>3360</v>
      </c>
      <c r="L40" s="554">
        <f>K40+J40</f>
        <v>15015</v>
      </c>
      <c r="M40" s="555">
        <f>L40/$L$7</f>
        <v>0.0029878260267405953</v>
      </c>
      <c r="N40" s="502">
        <v>7649</v>
      </c>
      <c r="O40" s="554">
        <v>2392</v>
      </c>
      <c r="P40" s="554">
        <f>O40+N40</f>
        <v>10041</v>
      </c>
      <c r="Q40" s="499">
        <f>IF(ISERROR(L40/P40-1),"         /0",IF(L40/P40&gt;5,"  *  ",(L40/P40-1)))</f>
        <v>0.4953689871526741</v>
      </c>
    </row>
    <row r="41" ht="14.25">
      <c r="A41" s="210" t="s">
        <v>201</v>
      </c>
    </row>
    <row r="42" ht="14.25">
      <c r="A42" s="210" t="s">
        <v>55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41:Q65536 I41:I65536 Q3:Q6 I3:I6">
    <cfRule type="cellIs" priority="3" dxfId="1" operator="lessThan" stopIfTrue="1">
      <formula>0</formula>
    </cfRule>
  </conditionalFormatting>
  <conditionalFormatting sqref="I7:I40 Q7:Q40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Q5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6.00390625" style="553" customWidth="1"/>
    <col min="2" max="4" width="9.7109375" style="553" bestFit="1" customWidth="1"/>
    <col min="5" max="5" width="10.7109375" style="553" bestFit="1" customWidth="1"/>
    <col min="6" max="8" width="9.7109375" style="553" bestFit="1" customWidth="1"/>
    <col min="9" max="9" width="9.421875" style="553" bestFit="1" customWidth="1"/>
    <col min="10" max="10" width="12.140625" style="553" customWidth="1"/>
    <col min="11" max="11" width="11.7109375" style="553" customWidth="1"/>
    <col min="12" max="12" width="12.28125" style="553" customWidth="1"/>
    <col min="13" max="13" width="10.7109375" style="553" bestFit="1" customWidth="1"/>
    <col min="14" max="14" width="11.57421875" style="553" customWidth="1"/>
    <col min="15" max="15" width="12.7109375" style="553" customWidth="1"/>
    <col min="16" max="16" width="12.140625" style="553" customWidth="1"/>
    <col min="17" max="17" width="9.421875" style="553" bestFit="1" customWidth="1"/>
    <col min="18" max="16384" width="9.140625" style="553" customWidth="1"/>
  </cols>
  <sheetData>
    <row r="1" spans="16:17" ht="18.75" thickBot="1">
      <c r="P1" s="552" t="s">
        <v>36</v>
      </c>
      <c r="Q1" s="551"/>
    </row>
    <row r="2" ht="5.25" customHeight="1" thickBot="1"/>
    <row r="3" spans="1:17" ht="30" customHeight="1" thickBot="1">
      <c r="A3" s="604" t="s">
        <v>233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2"/>
    </row>
    <row r="4" spans="1:17" s="597" customFormat="1" ht="15.75" customHeight="1" thickBot="1">
      <c r="A4" s="601" t="s">
        <v>232</v>
      </c>
      <c r="B4" s="600" t="s">
        <v>52</v>
      </c>
      <c r="C4" s="599"/>
      <c r="D4" s="599"/>
      <c r="E4" s="599"/>
      <c r="F4" s="599"/>
      <c r="G4" s="599"/>
      <c r="H4" s="599"/>
      <c r="I4" s="598"/>
      <c r="J4" s="600" t="s">
        <v>51</v>
      </c>
      <c r="K4" s="599"/>
      <c r="L4" s="599"/>
      <c r="M4" s="599"/>
      <c r="N4" s="599"/>
      <c r="O4" s="599"/>
      <c r="P4" s="599"/>
      <c r="Q4" s="598"/>
    </row>
    <row r="5" spans="1:17" s="591" customFormat="1" ht="26.25" customHeight="1">
      <c r="A5" s="596"/>
      <c r="B5" s="594" t="s">
        <v>50</v>
      </c>
      <c r="C5" s="593"/>
      <c r="D5" s="593"/>
      <c r="E5" s="592" t="s">
        <v>47</v>
      </c>
      <c r="F5" s="594" t="s">
        <v>49</v>
      </c>
      <c r="G5" s="593"/>
      <c r="H5" s="593"/>
      <c r="I5" s="595" t="s">
        <v>45</v>
      </c>
      <c r="J5" s="594" t="s">
        <v>229</v>
      </c>
      <c r="K5" s="593"/>
      <c r="L5" s="593"/>
      <c r="M5" s="592" t="s">
        <v>47</v>
      </c>
      <c r="N5" s="594" t="s">
        <v>228</v>
      </c>
      <c r="O5" s="593"/>
      <c r="P5" s="593"/>
      <c r="Q5" s="592" t="s">
        <v>45</v>
      </c>
    </row>
    <row r="6" spans="1:17" s="585" customFormat="1" ht="14.25" thickBot="1">
      <c r="A6" s="590"/>
      <c r="B6" s="588" t="s">
        <v>25</v>
      </c>
      <c r="C6" s="587" t="s">
        <v>24</v>
      </c>
      <c r="D6" s="587" t="s">
        <v>21</v>
      </c>
      <c r="E6" s="586"/>
      <c r="F6" s="588" t="s">
        <v>25</v>
      </c>
      <c r="G6" s="587" t="s">
        <v>24</v>
      </c>
      <c r="H6" s="587" t="s">
        <v>21</v>
      </c>
      <c r="I6" s="589"/>
      <c r="J6" s="588" t="s">
        <v>25</v>
      </c>
      <c r="K6" s="587" t="s">
        <v>24</v>
      </c>
      <c r="L6" s="587" t="s">
        <v>21</v>
      </c>
      <c r="M6" s="586"/>
      <c r="N6" s="588" t="s">
        <v>25</v>
      </c>
      <c r="O6" s="587" t="s">
        <v>24</v>
      </c>
      <c r="P6" s="587" t="s">
        <v>21</v>
      </c>
      <c r="Q6" s="586"/>
    </row>
    <row r="7" spans="1:17" s="578" customFormat="1" ht="18" customHeight="1" thickBot="1">
      <c r="A7" s="584" t="s">
        <v>32</v>
      </c>
      <c r="B7" s="582">
        <f>B8+B21+B33+B39+B47+B53</f>
        <v>266448</v>
      </c>
      <c r="C7" s="581">
        <f>C8+C21+C33+C39+C47+C53</f>
        <v>269287</v>
      </c>
      <c r="D7" s="580">
        <f>C7+B7</f>
        <v>535735</v>
      </c>
      <c r="E7" s="583">
        <f>D7/$D$7</f>
        <v>1</v>
      </c>
      <c r="F7" s="582">
        <f>F8+F21+F33+F39+F47+F53</f>
        <v>229128</v>
      </c>
      <c r="G7" s="581">
        <f>G8+G21+G33+G39+G47+G53</f>
        <v>235013</v>
      </c>
      <c r="H7" s="580">
        <f>G7+F7</f>
        <v>464141</v>
      </c>
      <c r="I7" s="579">
        <f>IF(ISERROR(D7/H7-1),"         /0",(D7/H7-1))</f>
        <v>0.15425054024531337</v>
      </c>
      <c r="J7" s="582">
        <f>J8+J21+J33+J39+J47+J53</f>
        <v>2565875</v>
      </c>
      <c r="K7" s="581">
        <f>K8+K21+K33+K39+K47+K53</f>
        <v>2459518</v>
      </c>
      <c r="L7" s="580">
        <f>K7+J7</f>
        <v>5025393</v>
      </c>
      <c r="M7" s="583">
        <f>L7/$L$7</f>
        <v>1</v>
      </c>
      <c r="N7" s="582">
        <f>N8+N21+N33+N39+N47+N53</f>
        <v>2306964</v>
      </c>
      <c r="O7" s="581">
        <f>O8+O21+O33+O39+O47+O53</f>
        <v>2225001</v>
      </c>
      <c r="P7" s="580">
        <f>O7+N7</f>
        <v>4531965</v>
      </c>
      <c r="Q7" s="579">
        <f>IF(ISERROR(L7/P7-1),"         /0",(L7/P7-1))</f>
        <v>0.10887727508928235</v>
      </c>
    </row>
    <row r="8" spans="1:17" s="561" customFormat="1" ht="18.75" customHeight="1">
      <c r="A8" s="566" t="s">
        <v>227</v>
      </c>
      <c r="B8" s="564">
        <f>SUM(B9:B20)</f>
        <v>94978</v>
      </c>
      <c r="C8" s="563">
        <f>SUM(C9:C20)</f>
        <v>99378</v>
      </c>
      <c r="D8" s="563">
        <f>C8+B8</f>
        <v>194356</v>
      </c>
      <c r="E8" s="565">
        <f>D8/$D$7</f>
        <v>0.36278383902489103</v>
      </c>
      <c r="F8" s="564">
        <f>SUM(F9:F20)</f>
        <v>77567</v>
      </c>
      <c r="G8" s="563">
        <f>SUM(G9:G20)</f>
        <v>81235</v>
      </c>
      <c r="H8" s="563">
        <f>G8+F8</f>
        <v>158802</v>
      </c>
      <c r="I8" s="562">
        <f>IF(ISERROR(D8/H8-1),"         /0",IF(D8/H8&gt;5,"  *  ",(D8/H8-1)))</f>
        <v>0.22388886789838924</v>
      </c>
      <c r="J8" s="564">
        <f>SUM(J9:J20)</f>
        <v>983596</v>
      </c>
      <c r="K8" s="563">
        <f>SUM(K9:K20)</f>
        <v>975520</v>
      </c>
      <c r="L8" s="563">
        <f>K8+J8</f>
        <v>1959116</v>
      </c>
      <c r="M8" s="565">
        <f>L8/$L$7</f>
        <v>0.3898433416053232</v>
      </c>
      <c r="N8" s="564">
        <f>SUM(N9:N20)</f>
        <v>862868</v>
      </c>
      <c r="O8" s="563">
        <f>SUM(O9:O20)</f>
        <v>850611</v>
      </c>
      <c r="P8" s="563">
        <f>O8+N8</f>
        <v>1713479</v>
      </c>
      <c r="Q8" s="562">
        <f>IF(ISERROR(L8/P8-1),"         /0",IF(L8/P8&gt;5,"  *  ",(L8/P8-1)))</f>
        <v>0.1433557108082446</v>
      </c>
    </row>
    <row r="9" spans="1:17" ht="18.75" customHeight="1">
      <c r="A9" s="560" t="s">
        <v>44</v>
      </c>
      <c r="B9" s="559">
        <v>38768</v>
      </c>
      <c r="C9" s="557">
        <v>39481</v>
      </c>
      <c r="D9" s="557">
        <f>C9+B9</f>
        <v>78249</v>
      </c>
      <c r="E9" s="558">
        <f>D9/$D$7</f>
        <v>0.14605915237944134</v>
      </c>
      <c r="F9" s="559">
        <v>32216</v>
      </c>
      <c r="G9" s="557">
        <v>35106</v>
      </c>
      <c r="H9" s="557">
        <f>G9+F9</f>
        <v>67322</v>
      </c>
      <c r="I9" s="504">
        <f>IF(ISERROR(D9/H9-1),"         /0",IF(D9/H9&gt;5,"  *  ",(D9/H9-1)))</f>
        <v>0.16230949763821623</v>
      </c>
      <c r="J9" s="559">
        <v>361032</v>
      </c>
      <c r="K9" s="557">
        <v>367849</v>
      </c>
      <c r="L9" s="557">
        <f>K9+J9</f>
        <v>728881</v>
      </c>
      <c r="M9" s="558">
        <f>L9/$L$7</f>
        <v>0.14503960187790288</v>
      </c>
      <c r="N9" s="557">
        <v>342201</v>
      </c>
      <c r="O9" s="557">
        <v>354476</v>
      </c>
      <c r="P9" s="557">
        <f>O9+N9</f>
        <v>696677</v>
      </c>
      <c r="Q9" s="504">
        <f>IF(ISERROR(L9/P9-1),"         /0",IF(L9/P9&gt;5,"  *  ",(L9/P9-1)))</f>
        <v>0.04622515168435304</v>
      </c>
    </row>
    <row r="10" spans="1:17" ht="18.75" customHeight="1">
      <c r="A10" s="560" t="s">
        <v>86</v>
      </c>
      <c r="B10" s="559">
        <v>15697</v>
      </c>
      <c r="C10" s="557">
        <v>16594</v>
      </c>
      <c r="D10" s="557">
        <f>C10+B10</f>
        <v>32291</v>
      </c>
      <c r="E10" s="558">
        <f>D10/$D$7</f>
        <v>0.060274202730827744</v>
      </c>
      <c r="F10" s="559">
        <v>16289</v>
      </c>
      <c r="G10" s="557">
        <v>16875</v>
      </c>
      <c r="H10" s="557">
        <f>G10+F10</f>
        <v>33164</v>
      </c>
      <c r="I10" s="504">
        <f>IF(ISERROR(D10/H10-1),"         /0",IF(D10/H10&gt;5,"  *  ",(D10/H10-1)))</f>
        <v>-0.026323724520564418</v>
      </c>
      <c r="J10" s="559">
        <v>175299</v>
      </c>
      <c r="K10" s="557">
        <v>179928</v>
      </c>
      <c r="L10" s="557">
        <f>K10+J10</f>
        <v>355227</v>
      </c>
      <c r="M10" s="558">
        <f>L10/$L$7</f>
        <v>0.07068641198807735</v>
      </c>
      <c r="N10" s="557">
        <v>177341</v>
      </c>
      <c r="O10" s="557">
        <v>183816</v>
      </c>
      <c r="P10" s="557">
        <f>O10+N10</f>
        <v>361157</v>
      </c>
      <c r="Q10" s="504">
        <f>IF(ISERROR(L10/P10-1),"         /0",IF(L10/P10&gt;5,"  *  ",(L10/P10-1)))</f>
        <v>-0.016419451928108786</v>
      </c>
    </row>
    <row r="11" spans="1:17" ht="18.75" customHeight="1">
      <c r="A11" s="560" t="s">
        <v>84</v>
      </c>
      <c r="B11" s="559">
        <v>11245</v>
      </c>
      <c r="C11" s="557">
        <v>11591</v>
      </c>
      <c r="D11" s="557">
        <f>C11+B11</f>
        <v>22836</v>
      </c>
      <c r="E11" s="558">
        <f>D11/$D$7</f>
        <v>0.0426255518119966</v>
      </c>
      <c r="F11" s="559">
        <v>5694</v>
      </c>
      <c r="G11" s="557">
        <v>6343</v>
      </c>
      <c r="H11" s="557">
        <f>G11+F11</f>
        <v>12037</v>
      </c>
      <c r="I11" s="504">
        <f>IF(ISERROR(D11/H11-1),"         /0",IF(D11/H11&gt;5,"  *  ",(D11/H11-1)))</f>
        <v>0.897150452770624</v>
      </c>
      <c r="J11" s="559">
        <v>103206</v>
      </c>
      <c r="K11" s="557">
        <v>104438</v>
      </c>
      <c r="L11" s="557">
        <f>K11+J11</f>
        <v>207644</v>
      </c>
      <c r="M11" s="558">
        <f>L11/$L$7</f>
        <v>0.04131895754222605</v>
      </c>
      <c r="N11" s="557">
        <v>78224</v>
      </c>
      <c r="O11" s="557">
        <v>78412</v>
      </c>
      <c r="P11" s="557">
        <f>O11+N11</f>
        <v>156636</v>
      </c>
      <c r="Q11" s="504">
        <f>IF(ISERROR(L11/P11-1),"         /0",IF(L11/P11&gt;5,"  *  ",(L11/P11-1)))</f>
        <v>0.32564672233713843</v>
      </c>
    </row>
    <row r="12" spans="1:17" ht="18.75" customHeight="1">
      <c r="A12" s="560" t="s">
        <v>43</v>
      </c>
      <c r="B12" s="559">
        <v>8812</v>
      </c>
      <c r="C12" s="557">
        <v>8984</v>
      </c>
      <c r="D12" s="557">
        <f>C12+B12</f>
        <v>17796</v>
      </c>
      <c r="E12" s="558">
        <f>D12/$D$7</f>
        <v>0.03321791557393114</v>
      </c>
      <c r="F12" s="559"/>
      <c r="G12" s="557"/>
      <c r="H12" s="557">
        <f>G12+F12</f>
        <v>0</v>
      </c>
      <c r="I12" s="504" t="str">
        <f>IF(ISERROR(D12/H12-1),"         /0",IF(D12/H12&gt;5,"  *  ",(D12/H12-1)))</f>
        <v>         /0</v>
      </c>
      <c r="J12" s="559">
        <v>82376</v>
      </c>
      <c r="K12" s="557">
        <v>79878</v>
      </c>
      <c r="L12" s="557">
        <f>K12+J12</f>
        <v>162254</v>
      </c>
      <c r="M12" s="558">
        <f>L12/$L$7</f>
        <v>0.0322868281147365</v>
      </c>
      <c r="N12" s="557"/>
      <c r="O12" s="557"/>
      <c r="P12" s="557">
        <f>O12+N12</f>
        <v>0</v>
      </c>
      <c r="Q12" s="504" t="str">
        <f>IF(ISERROR(L12/P12-1),"         /0",IF(L12/P12&gt;5,"  *  ",(L12/P12-1)))</f>
        <v>         /0</v>
      </c>
    </row>
    <row r="13" spans="1:17" ht="18.75" customHeight="1">
      <c r="A13" s="560" t="s">
        <v>80</v>
      </c>
      <c r="B13" s="559">
        <v>7392</v>
      </c>
      <c r="C13" s="557">
        <v>9261</v>
      </c>
      <c r="D13" s="557">
        <f>C13+B13</f>
        <v>16653</v>
      </c>
      <c r="E13" s="558">
        <f>D13/$D$7</f>
        <v>0.031084398069941295</v>
      </c>
      <c r="F13" s="559">
        <v>7545</v>
      </c>
      <c r="G13" s="557">
        <v>8364</v>
      </c>
      <c r="H13" s="557">
        <f>G13+F13</f>
        <v>15909</v>
      </c>
      <c r="I13" s="504">
        <f>IF(ISERROR(D13/H13-1),"         /0",IF(D13/H13&gt;5,"  *  ",(D13/H13-1)))</f>
        <v>0.04676598151989442</v>
      </c>
      <c r="J13" s="559">
        <v>78288</v>
      </c>
      <c r="K13" s="557">
        <v>88962</v>
      </c>
      <c r="L13" s="557">
        <f>K13+J13</f>
        <v>167250</v>
      </c>
      <c r="M13" s="558">
        <f>L13/$L$7</f>
        <v>0.033280979218938696</v>
      </c>
      <c r="N13" s="557">
        <v>82627</v>
      </c>
      <c r="O13" s="557">
        <v>88276</v>
      </c>
      <c r="P13" s="557">
        <f>O13+N13</f>
        <v>170903</v>
      </c>
      <c r="Q13" s="504">
        <f>IF(ISERROR(L13/P13-1),"         /0",IF(L13/P13&gt;5,"  *  ",(L13/P13-1)))</f>
        <v>-0.021374697928064457</v>
      </c>
    </row>
    <row r="14" spans="1:17" ht="18.75" customHeight="1">
      <c r="A14" s="560" t="s">
        <v>75</v>
      </c>
      <c r="B14" s="559">
        <v>3770</v>
      </c>
      <c r="C14" s="557">
        <v>4345</v>
      </c>
      <c r="D14" s="557">
        <f>C14+B14</f>
        <v>8115</v>
      </c>
      <c r="E14" s="558">
        <f>D14/$D$7</f>
        <v>0.015147414299980401</v>
      </c>
      <c r="F14" s="559">
        <v>3851</v>
      </c>
      <c r="G14" s="557">
        <v>4141</v>
      </c>
      <c r="H14" s="557">
        <f>G14+F14</f>
        <v>7992</v>
      </c>
      <c r="I14" s="504">
        <f>IF(ISERROR(D14/H14-1),"         /0",IF(D14/H14&gt;5,"  *  ",(D14/H14-1)))</f>
        <v>0.015390390390390474</v>
      </c>
      <c r="J14" s="559">
        <v>61965</v>
      </c>
      <c r="K14" s="557">
        <v>61202</v>
      </c>
      <c r="L14" s="557">
        <f>K14+J14</f>
        <v>123167</v>
      </c>
      <c r="M14" s="558">
        <f>L14/$L$7</f>
        <v>0.024508928953417174</v>
      </c>
      <c r="N14" s="557">
        <v>61559</v>
      </c>
      <c r="O14" s="557">
        <v>57599</v>
      </c>
      <c r="P14" s="557">
        <f>O14+N14</f>
        <v>119158</v>
      </c>
      <c r="Q14" s="504">
        <f>IF(ISERROR(L14/P14-1),"         /0",IF(L14/P14&gt;5,"  *  ",(L14/P14-1)))</f>
        <v>0.03364440490776954</v>
      </c>
    </row>
    <row r="15" spans="1:17" ht="18.75" customHeight="1">
      <c r="A15" s="560" t="s">
        <v>74</v>
      </c>
      <c r="B15" s="559">
        <v>3566</v>
      </c>
      <c r="C15" s="557">
        <v>3726</v>
      </c>
      <c r="D15" s="557">
        <f>C15+B15</f>
        <v>7292</v>
      </c>
      <c r="E15" s="558">
        <f>D15/$D$7</f>
        <v>0.013611207033328045</v>
      </c>
      <c r="F15" s="559">
        <v>4031</v>
      </c>
      <c r="G15" s="557">
        <v>4046</v>
      </c>
      <c r="H15" s="557">
        <f>G15+F15</f>
        <v>8077</v>
      </c>
      <c r="I15" s="504">
        <f>IF(ISERROR(D15/H15-1),"         /0",IF(D15/H15&gt;5,"  *  ",(D15/H15-1)))</f>
        <v>-0.09718955057570877</v>
      </c>
      <c r="J15" s="559">
        <v>36909</v>
      </c>
      <c r="K15" s="557">
        <v>35459</v>
      </c>
      <c r="L15" s="557">
        <f>K15+J15</f>
        <v>72368</v>
      </c>
      <c r="M15" s="558">
        <f>L15/$L$7</f>
        <v>0.014400465794416476</v>
      </c>
      <c r="N15" s="557">
        <v>33093</v>
      </c>
      <c r="O15" s="557">
        <v>31257</v>
      </c>
      <c r="P15" s="557">
        <f>O15+N15</f>
        <v>64350</v>
      </c>
      <c r="Q15" s="504">
        <f>IF(ISERROR(L15/P15-1),"         /0",IF(L15/P15&gt;5,"  *  ",(L15/P15-1)))</f>
        <v>0.12459984459984463</v>
      </c>
    </row>
    <row r="16" spans="1:17" ht="18.75" customHeight="1">
      <c r="A16" s="560" t="s">
        <v>77</v>
      </c>
      <c r="B16" s="559">
        <v>2179</v>
      </c>
      <c r="C16" s="557">
        <v>2113</v>
      </c>
      <c r="D16" s="557">
        <f>C16+B16</f>
        <v>4292</v>
      </c>
      <c r="E16" s="558">
        <f>D16/$D$7</f>
        <v>0.00801142355828908</v>
      </c>
      <c r="F16" s="559">
        <v>2140</v>
      </c>
      <c r="G16" s="557">
        <v>2226</v>
      </c>
      <c r="H16" s="557">
        <f>G16+F16</f>
        <v>4366</v>
      </c>
      <c r="I16" s="504">
        <f>IF(ISERROR(D16/H16-1),"         /0",IF(D16/H16&gt;5,"  *  ",(D16/H16-1)))</f>
        <v>-0.016949152542372836</v>
      </c>
      <c r="J16" s="559">
        <v>16402</v>
      </c>
      <c r="K16" s="557">
        <v>17485</v>
      </c>
      <c r="L16" s="557">
        <f>K16+J16</f>
        <v>33887</v>
      </c>
      <c r="M16" s="558">
        <f>L16/$L$7</f>
        <v>0.006743154216993576</v>
      </c>
      <c r="N16" s="557">
        <v>16767</v>
      </c>
      <c r="O16" s="557">
        <v>18531</v>
      </c>
      <c r="P16" s="557">
        <f>O16+N16</f>
        <v>35298</v>
      </c>
      <c r="Q16" s="504">
        <f>IF(ISERROR(L16/P16-1),"         /0",IF(L16/P16&gt;5,"  *  ",(L16/P16-1)))</f>
        <v>-0.03997393620035128</v>
      </c>
    </row>
    <row r="17" spans="1:17" ht="18.75" customHeight="1">
      <c r="A17" s="560" t="s">
        <v>70</v>
      </c>
      <c r="B17" s="559">
        <v>1945</v>
      </c>
      <c r="C17" s="557">
        <v>2097</v>
      </c>
      <c r="D17" s="557">
        <f>C17+B17</f>
        <v>4042</v>
      </c>
      <c r="E17" s="558">
        <f>D17/$D$7</f>
        <v>0.0075447749353691656</v>
      </c>
      <c r="F17" s="559">
        <v>1964</v>
      </c>
      <c r="G17" s="557">
        <v>2197</v>
      </c>
      <c r="H17" s="557">
        <f>G17+F17</f>
        <v>4161</v>
      </c>
      <c r="I17" s="504">
        <f>IF(ISERROR(D17/H17-1),"         /0",IF(D17/H17&gt;5,"  *  ",(D17/H17-1)))</f>
        <v>-0.028598894496515315</v>
      </c>
      <c r="J17" s="559">
        <v>27591</v>
      </c>
      <c r="K17" s="557">
        <v>23507</v>
      </c>
      <c r="L17" s="557">
        <f>K17+J17</f>
        <v>51098</v>
      </c>
      <c r="M17" s="558">
        <f>L17/$L$7</f>
        <v>0.010167960993299429</v>
      </c>
      <c r="N17" s="557">
        <v>24457</v>
      </c>
      <c r="O17" s="557">
        <v>19983</v>
      </c>
      <c r="P17" s="557">
        <f>O17+N17</f>
        <v>44440</v>
      </c>
      <c r="Q17" s="504">
        <f>IF(ISERROR(L17/P17-1),"         /0",IF(L17/P17&gt;5,"  *  ",(L17/P17-1)))</f>
        <v>0.1498199819981998</v>
      </c>
    </row>
    <row r="18" spans="1:17" ht="18.75" customHeight="1">
      <c r="A18" s="560" t="s">
        <v>85</v>
      </c>
      <c r="B18" s="559">
        <v>1119</v>
      </c>
      <c r="C18" s="557">
        <v>986</v>
      </c>
      <c r="D18" s="557">
        <f>C18+B18</f>
        <v>2105</v>
      </c>
      <c r="E18" s="558">
        <f>D18/$D$7</f>
        <v>0.003929181404985674</v>
      </c>
      <c r="F18" s="559">
        <v>1843</v>
      </c>
      <c r="G18" s="557">
        <v>1824</v>
      </c>
      <c r="H18" s="557">
        <f>G18+F18</f>
        <v>3667</v>
      </c>
      <c r="I18" s="504">
        <f>IF(ISERROR(D18/H18-1),"         /0",IF(D18/H18&gt;5,"  *  ",(D18/H18-1)))</f>
        <v>-0.4259612762476138</v>
      </c>
      <c r="J18" s="559">
        <v>18490</v>
      </c>
      <c r="K18" s="557">
        <v>15146</v>
      </c>
      <c r="L18" s="557">
        <f>K18+J18</f>
        <v>33636</v>
      </c>
      <c r="M18" s="558">
        <f>L18/$L$7</f>
        <v>0.006693207874488622</v>
      </c>
      <c r="N18" s="557">
        <v>20965</v>
      </c>
      <c r="O18" s="557">
        <v>16511</v>
      </c>
      <c r="P18" s="557">
        <f>O18+N18</f>
        <v>37476</v>
      </c>
      <c r="Q18" s="504">
        <f>IF(ISERROR(L18/P18-1),"         /0",IF(L18/P18&gt;5,"  *  ",(L18/P18-1)))</f>
        <v>-0.10246557796990075</v>
      </c>
    </row>
    <row r="19" spans="1:17" ht="18.75" customHeight="1">
      <c r="A19" s="560" t="s">
        <v>76</v>
      </c>
      <c r="B19" s="559">
        <v>271</v>
      </c>
      <c r="C19" s="557">
        <v>200</v>
      </c>
      <c r="D19" s="557">
        <f>C19+B19</f>
        <v>471</v>
      </c>
      <c r="E19" s="558">
        <f>D19/$D$7</f>
        <v>0.0008791660055811175</v>
      </c>
      <c r="F19" s="559">
        <v>116</v>
      </c>
      <c r="G19" s="557">
        <v>113</v>
      </c>
      <c r="H19" s="557">
        <f>G19+F19</f>
        <v>229</v>
      </c>
      <c r="I19" s="504">
        <f>IF(ISERROR(D19/H19-1),"         /0",IF(D19/H19&gt;5,"  *  ",(D19/H19-1)))</f>
        <v>1.056768558951965</v>
      </c>
      <c r="J19" s="559">
        <v>1668</v>
      </c>
      <c r="K19" s="557">
        <v>1666</v>
      </c>
      <c r="L19" s="557">
        <f>K19+J19</f>
        <v>3334</v>
      </c>
      <c r="M19" s="558">
        <f>L19/$L$7</f>
        <v>0.0006634307008427003</v>
      </c>
      <c r="N19" s="557">
        <v>2017</v>
      </c>
      <c r="O19" s="557">
        <v>1750</v>
      </c>
      <c r="P19" s="557">
        <f>O19+N19</f>
        <v>3767</v>
      </c>
      <c r="Q19" s="504">
        <f>IF(ISERROR(L19/P19-1),"         /0",IF(L19/P19&gt;5,"  *  ",(L19/P19-1)))</f>
        <v>-0.11494558003716482</v>
      </c>
    </row>
    <row r="20" spans="1:17" ht="18.75" customHeight="1" thickBot="1">
      <c r="A20" s="560" t="s">
        <v>57</v>
      </c>
      <c r="B20" s="559">
        <v>214</v>
      </c>
      <c r="C20" s="557">
        <v>0</v>
      </c>
      <c r="D20" s="557">
        <f>C20+B20</f>
        <v>214</v>
      </c>
      <c r="E20" s="558">
        <f>D20/$D$7</f>
        <v>0.0003994512212194462</v>
      </c>
      <c r="F20" s="559">
        <v>1878</v>
      </c>
      <c r="G20" s="557">
        <v>0</v>
      </c>
      <c r="H20" s="557">
        <f>G20+F20</f>
        <v>1878</v>
      </c>
      <c r="I20" s="504">
        <f>IF(ISERROR(D20/H20-1),"         /0",IF(D20/H20&gt;5,"  *  ",(D20/H20-1)))</f>
        <v>-0.88604898828541</v>
      </c>
      <c r="J20" s="559">
        <v>20370</v>
      </c>
      <c r="K20" s="557">
        <v>0</v>
      </c>
      <c r="L20" s="557">
        <f>K20+J20</f>
        <v>20370</v>
      </c>
      <c r="M20" s="558">
        <f>L20/$L$7</f>
        <v>0.004053414329983744</v>
      </c>
      <c r="N20" s="557">
        <v>23617</v>
      </c>
      <c r="O20" s="557">
        <v>0</v>
      </c>
      <c r="P20" s="557">
        <f>O20+N20</f>
        <v>23617</v>
      </c>
      <c r="Q20" s="504">
        <f>IF(ISERROR(L20/P20-1),"         /0",IF(L20/P20&gt;5,"  *  ",(L20/P20-1)))</f>
        <v>-0.1374857094465851</v>
      </c>
    </row>
    <row r="21" spans="1:17" s="561" customFormat="1" ht="18.75" customHeight="1">
      <c r="A21" s="566" t="s">
        <v>186</v>
      </c>
      <c r="B21" s="564">
        <f>SUM(B22:B32)</f>
        <v>71806</v>
      </c>
      <c r="C21" s="563">
        <f>SUM(C22:C32)</f>
        <v>72127</v>
      </c>
      <c r="D21" s="563">
        <f>C21+B21</f>
        <v>143933</v>
      </c>
      <c r="E21" s="565">
        <f>D21/$D$7</f>
        <v>0.2686645449709278</v>
      </c>
      <c r="F21" s="564">
        <f>SUM(F22:F32)</f>
        <v>65585</v>
      </c>
      <c r="G21" s="563">
        <f>SUM(G22:G32)</f>
        <v>67065</v>
      </c>
      <c r="H21" s="563">
        <f>G21+F21</f>
        <v>132650</v>
      </c>
      <c r="I21" s="562">
        <f>IF(ISERROR(D21/H21-1),"         /0",IF(D21/H21&gt;5,"  *  ",(D21/H21-1)))</f>
        <v>0.08505842442517908</v>
      </c>
      <c r="J21" s="564">
        <f>SUM(J22:J32)</f>
        <v>656443</v>
      </c>
      <c r="K21" s="563">
        <f>SUM(K22:K32)</f>
        <v>646778</v>
      </c>
      <c r="L21" s="563">
        <f>K21+J21</f>
        <v>1303221</v>
      </c>
      <c r="M21" s="565">
        <f>L21/$L$7</f>
        <v>0.2593271809786817</v>
      </c>
      <c r="N21" s="564">
        <f>SUM(N22:N32)</f>
        <v>587986</v>
      </c>
      <c r="O21" s="563">
        <f>SUM(O22:O32)</f>
        <v>583966</v>
      </c>
      <c r="P21" s="563">
        <f>O21+N21</f>
        <v>1171952</v>
      </c>
      <c r="Q21" s="562">
        <f>IF(ISERROR(L21/P21-1),"         /0",IF(L21/P21&gt;5,"  *  ",(L21/P21-1)))</f>
        <v>0.11200885360492574</v>
      </c>
    </row>
    <row r="22" spans="1:17" ht="18.75" customHeight="1">
      <c r="A22" s="572" t="s">
        <v>44</v>
      </c>
      <c r="B22" s="570">
        <v>28560</v>
      </c>
      <c r="C22" s="569">
        <v>28131</v>
      </c>
      <c r="D22" s="569">
        <f>C22+B22</f>
        <v>56691</v>
      </c>
      <c r="E22" s="571">
        <f>D22/$D$7</f>
        <v>0.10581910832781133</v>
      </c>
      <c r="F22" s="570">
        <v>31876</v>
      </c>
      <c r="G22" s="569">
        <v>33951</v>
      </c>
      <c r="H22" s="569">
        <f>G22+F22</f>
        <v>65827</v>
      </c>
      <c r="I22" s="568">
        <f>IF(ISERROR(D22/H22-1),"         /0",IF(D22/H22&gt;5,"  *  ",(D22/H22-1)))</f>
        <v>-0.13878803530466222</v>
      </c>
      <c r="J22" s="570">
        <v>269624</v>
      </c>
      <c r="K22" s="569">
        <v>269060</v>
      </c>
      <c r="L22" s="569">
        <f>K22+J22</f>
        <v>538684</v>
      </c>
      <c r="M22" s="571">
        <f>L22/$L$7</f>
        <v>0.10719241261330209</v>
      </c>
      <c r="N22" s="569">
        <v>285493</v>
      </c>
      <c r="O22" s="569">
        <v>299828</v>
      </c>
      <c r="P22" s="569">
        <f>O22+N22</f>
        <v>585321</v>
      </c>
      <c r="Q22" s="568">
        <f>IF(ISERROR(L22/P22-1),"         /0",IF(L22/P22&gt;5,"  *  ",(L22/P22-1)))</f>
        <v>-0.07967764696636548</v>
      </c>
    </row>
    <row r="23" spans="1:17" ht="18.75" customHeight="1">
      <c r="A23" s="572" t="s">
        <v>83</v>
      </c>
      <c r="B23" s="570">
        <v>10961</v>
      </c>
      <c r="C23" s="569">
        <v>11800</v>
      </c>
      <c r="D23" s="569">
        <f>C23+B23</f>
        <v>22761</v>
      </c>
      <c r="E23" s="571">
        <f>D23/$D$7</f>
        <v>0.04248555722512063</v>
      </c>
      <c r="F23" s="570">
        <v>1072</v>
      </c>
      <c r="G23" s="569">
        <v>1085</v>
      </c>
      <c r="H23" s="569">
        <f>G23+F23</f>
        <v>2157</v>
      </c>
      <c r="I23" s="568" t="str">
        <f>IF(ISERROR(D23/H23-1),"         /0",IF(D23/H23&gt;5,"  *  ",(D23/H23-1)))</f>
        <v>  *  </v>
      </c>
      <c r="J23" s="570">
        <v>51083</v>
      </c>
      <c r="K23" s="569">
        <v>52485</v>
      </c>
      <c r="L23" s="569">
        <f>K23+J23</f>
        <v>103568</v>
      </c>
      <c r="M23" s="571">
        <f>L23/$L$7</f>
        <v>0.02060893546037096</v>
      </c>
      <c r="N23" s="569">
        <v>15129</v>
      </c>
      <c r="O23" s="569">
        <v>15601</v>
      </c>
      <c r="P23" s="569">
        <f>O23+N23</f>
        <v>30730</v>
      </c>
      <c r="Q23" s="568">
        <f>IF(ISERROR(L23/P23-1),"         /0",IF(L23/P23&gt;5,"  *  ",(L23/P23-1)))</f>
        <v>2.370257077774162</v>
      </c>
    </row>
    <row r="24" spans="1:17" ht="18.75" customHeight="1">
      <c r="A24" s="572" t="s">
        <v>81</v>
      </c>
      <c r="B24" s="570">
        <v>9306</v>
      </c>
      <c r="C24" s="569">
        <v>9308</v>
      </c>
      <c r="D24" s="569">
        <f>C24+B24</f>
        <v>18614</v>
      </c>
      <c r="E24" s="571">
        <f>D24/$D$7</f>
        <v>0.0347447898681251</v>
      </c>
      <c r="F24" s="570">
        <v>7269</v>
      </c>
      <c r="G24" s="569">
        <v>7450</v>
      </c>
      <c r="H24" s="569">
        <f>G24+F24</f>
        <v>14719</v>
      </c>
      <c r="I24" s="568">
        <f>IF(ISERROR(D24/H24-1),"         /0",IF(D24/H24&gt;5,"  *  ",(D24/H24-1)))</f>
        <v>0.2646239554317549</v>
      </c>
      <c r="J24" s="570">
        <v>85162</v>
      </c>
      <c r="K24" s="569">
        <v>83475</v>
      </c>
      <c r="L24" s="569">
        <f>K24+J24</f>
        <v>168637</v>
      </c>
      <c r="M24" s="571">
        <f>L24/$L$7</f>
        <v>0.03355697753389635</v>
      </c>
      <c r="N24" s="569">
        <v>63743</v>
      </c>
      <c r="O24" s="569">
        <v>62720</v>
      </c>
      <c r="P24" s="569">
        <f>O24+N24</f>
        <v>126463</v>
      </c>
      <c r="Q24" s="568">
        <f>IF(ISERROR(L24/P24-1),"         /0",IF(L24/P24&gt;5,"  *  ",(L24/P24-1)))</f>
        <v>0.3334888465400947</v>
      </c>
    </row>
    <row r="25" spans="1:17" ht="18.75" customHeight="1">
      <c r="A25" s="572" t="s">
        <v>79</v>
      </c>
      <c r="B25" s="570">
        <v>9147</v>
      </c>
      <c r="C25" s="569">
        <v>8646</v>
      </c>
      <c r="D25" s="569">
        <f>C25+B25</f>
        <v>17793</v>
      </c>
      <c r="E25" s="571">
        <f>D25/$D$7</f>
        <v>0.0332123157904561</v>
      </c>
      <c r="F25" s="570">
        <v>9590</v>
      </c>
      <c r="G25" s="569">
        <v>8959</v>
      </c>
      <c r="H25" s="569">
        <f>G25+F25</f>
        <v>18549</v>
      </c>
      <c r="I25" s="568">
        <f>IF(ISERROR(D25/H25-1),"         /0",IF(D25/H25&gt;5,"  *  ",(D25/H25-1)))</f>
        <v>-0.040756914119359555</v>
      </c>
      <c r="J25" s="570">
        <v>91608</v>
      </c>
      <c r="K25" s="569">
        <v>85915</v>
      </c>
      <c r="L25" s="569">
        <f>K25+J25</f>
        <v>177523</v>
      </c>
      <c r="M25" s="571">
        <f>L25/$L$7</f>
        <v>0.03532519745221916</v>
      </c>
      <c r="N25" s="569">
        <v>69740</v>
      </c>
      <c r="O25" s="569">
        <v>68266</v>
      </c>
      <c r="P25" s="569">
        <f>O25+N25</f>
        <v>138006</v>
      </c>
      <c r="Q25" s="568">
        <f>IF(ISERROR(L25/P25-1),"         /0",IF(L25/P25&gt;5,"  *  ",(L25/P25-1)))</f>
        <v>0.2863426227845167</v>
      </c>
    </row>
    <row r="26" spans="1:17" ht="18.75" customHeight="1">
      <c r="A26" s="572" t="s">
        <v>77</v>
      </c>
      <c r="B26" s="570">
        <v>3704</v>
      </c>
      <c r="C26" s="569">
        <v>3392</v>
      </c>
      <c r="D26" s="569">
        <f>C26+B26</f>
        <v>7096</v>
      </c>
      <c r="E26" s="571">
        <f>D26/$D$7</f>
        <v>0.013245354512958833</v>
      </c>
      <c r="F26" s="570">
        <v>1539</v>
      </c>
      <c r="G26" s="569">
        <v>1609</v>
      </c>
      <c r="H26" s="569">
        <f>G26+F26</f>
        <v>3148</v>
      </c>
      <c r="I26" s="568">
        <f>IF(ISERROR(D26/H26-1),"         /0",IF(D26/H26&gt;5,"  *  ",(D26/H26-1)))</f>
        <v>1.2541296060991107</v>
      </c>
      <c r="J26" s="570">
        <v>21987</v>
      </c>
      <c r="K26" s="569">
        <v>22138</v>
      </c>
      <c r="L26" s="569">
        <f>K26+J26</f>
        <v>44125</v>
      </c>
      <c r="M26" s="571">
        <f>L26/$L$7</f>
        <v>0.008780407820841076</v>
      </c>
      <c r="N26" s="569">
        <v>16067</v>
      </c>
      <c r="O26" s="569">
        <v>16443</v>
      </c>
      <c r="P26" s="569">
        <f>O26+N26</f>
        <v>32510</v>
      </c>
      <c r="Q26" s="568">
        <f>IF(ISERROR(L26/P26-1),"         /0",IF(L26/P26&gt;5,"  *  ",(L26/P26-1)))</f>
        <v>0.3572746847123962</v>
      </c>
    </row>
    <row r="27" spans="1:17" ht="18.75" customHeight="1">
      <c r="A27" s="572" t="s">
        <v>73</v>
      </c>
      <c r="B27" s="570">
        <v>2777</v>
      </c>
      <c r="C27" s="569">
        <v>3073</v>
      </c>
      <c r="D27" s="569">
        <f>C27+B27</f>
        <v>5850</v>
      </c>
      <c r="E27" s="571">
        <f>D27/$D$7</f>
        <v>0.010919577776325982</v>
      </c>
      <c r="F27" s="570">
        <v>993</v>
      </c>
      <c r="G27" s="569">
        <v>1047</v>
      </c>
      <c r="H27" s="569">
        <f>G27+F27</f>
        <v>2040</v>
      </c>
      <c r="I27" s="568">
        <f>IF(ISERROR(D27/H27-1),"         /0",IF(D27/H27&gt;5,"  *  ",(D27/H27-1)))</f>
        <v>1.8676470588235294</v>
      </c>
      <c r="J27" s="570">
        <v>15176</v>
      </c>
      <c r="K27" s="569">
        <v>15288</v>
      </c>
      <c r="L27" s="569">
        <f>K27+J27</f>
        <v>30464</v>
      </c>
      <c r="M27" s="571">
        <f>L27/$L$7</f>
        <v>0.006062013458449916</v>
      </c>
      <c r="N27" s="569">
        <v>6878</v>
      </c>
      <c r="O27" s="569">
        <v>7585</v>
      </c>
      <c r="P27" s="569">
        <f>O27+N27</f>
        <v>14463</v>
      </c>
      <c r="Q27" s="568">
        <f>IF(ISERROR(L27/P27-1),"         /0",IF(L27/P27&gt;5,"  *  ",(L27/P27-1)))</f>
        <v>1.1063403166701238</v>
      </c>
    </row>
    <row r="28" spans="1:17" ht="18.75" customHeight="1">
      <c r="A28" s="572" t="s">
        <v>354</v>
      </c>
      <c r="B28" s="570">
        <v>2497</v>
      </c>
      <c r="C28" s="569">
        <v>2666</v>
      </c>
      <c r="D28" s="569">
        <f>C28+B28</f>
        <v>5163</v>
      </c>
      <c r="E28" s="571">
        <f>D28/$D$7</f>
        <v>0.00963722736054206</v>
      </c>
      <c r="F28" s="570">
        <v>1186</v>
      </c>
      <c r="G28" s="569">
        <v>2425</v>
      </c>
      <c r="H28" s="569">
        <f>G28+F28</f>
        <v>3611</v>
      </c>
      <c r="I28" s="568">
        <f>IF(ISERROR(D28/H28-1),"         /0",IF(D28/H28&gt;5,"  *  ",(D28/H28-1)))</f>
        <v>0.4297978399335365</v>
      </c>
      <c r="J28" s="570">
        <v>27169</v>
      </c>
      <c r="K28" s="569">
        <v>28090</v>
      </c>
      <c r="L28" s="569">
        <f>K28+J28</f>
        <v>55259</v>
      </c>
      <c r="M28" s="571">
        <f>L28/$L$7</f>
        <v>0.010995955938172397</v>
      </c>
      <c r="N28" s="569">
        <v>22435</v>
      </c>
      <c r="O28" s="569">
        <v>21777</v>
      </c>
      <c r="P28" s="569">
        <f>O28+N28</f>
        <v>44212</v>
      </c>
      <c r="Q28" s="568">
        <f>IF(ISERROR(L28/P28-1),"         /0",IF(L28/P28&gt;5,"  *  ",(L28/P28-1)))</f>
        <v>0.24986429023794443</v>
      </c>
    </row>
    <row r="29" spans="1:17" ht="18.75" customHeight="1">
      <c r="A29" s="572" t="s">
        <v>71</v>
      </c>
      <c r="B29" s="570">
        <v>2313</v>
      </c>
      <c r="C29" s="569">
        <v>2364</v>
      </c>
      <c r="D29" s="569">
        <f>C29+B29</f>
        <v>4677</v>
      </c>
      <c r="E29" s="571">
        <f>D29/$D$7</f>
        <v>0.008730062437585747</v>
      </c>
      <c r="F29" s="570">
        <v>1889</v>
      </c>
      <c r="G29" s="569">
        <v>2078</v>
      </c>
      <c r="H29" s="569">
        <f>G29+F29</f>
        <v>3967</v>
      </c>
      <c r="I29" s="568">
        <f>IF(ISERROR(D29/H29-1),"         /0",IF(D29/H29&gt;5,"  *  ",(D29/H29-1)))</f>
        <v>0.17897655659188305</v>
      </c>
      <c r="J29" s="570">
        <v>23790</v>
      </c>
      <c r="K29" s="569">
        <v>24557</v>
      </c>
      <c r="L29" s="569">
        <f>K29+J29</f>
        <v>48347</v>
      </c>
      <c r="M29" s="571">
        <f>L29/$L$7</f>
        <v>0.009620541119868636</v>
      </c>
      <c r="N29" s="569">
        <v>14164</v>
      </c>
      <c r="O29" s="569">
        <v>14734</v>
      </c>
      <c r="P29" s="569">
        <f>O29+N29</f>
        <v>28898</v>
      </c>
      <c r="Q29" s="568">
        <f>IF(ISERROR(L29/P29-1),"         /0",IF(L29/P29&gt;5,"  *  ",(L29/P29-1)))</f>
        <v>0.6730223544881999</v>
      </c>
    </row>
    <row r="30" spans="1:17" ht="18.75" customHeight="1">
      <c r="A30" s="572" t="s">
        <v>85</v>
      </c>
      <c r="B30" s="570">
        <v>1640</v>
      </c>
      <c r="C30" s="569">
        <v>1908</v>
      </c>
      <c r="D30" s="569">
        <f>C30+B30</f>
        <v>3548</v>
      </c>
      <c r="E30" s="571">
        <f>D30/$D$7</f>
        <v>0.006622677256479416</v>
      </c>
      <c r="F30" s="570">
        <v>2815</v>
      </c>
      <c r="G30" s="569">
        <v>2919</v>
      </c>
      <c r="H30" s="569">
        <f>G30+F30</f>
        <v>5734</v>
      </c>
      <c r="I30" s="568">
        <f>IF(ISERROR(D30/H30-1),"         /0",IF(D30/H30&gt;5,"  *  ",(D30/H30-1)))</f>
        <v>-0.3812347401464946</v>
      </c>
      <c r="J30" s="570">
        <v>21289</v>
      </c>
      <c r="K30" s="569">
        <v>21847</v>
      </c>
      <c r="L30" s="569">
        <f>K30+J30</f>
        <v>43136</v>
      </c>
      <c r="M30" s="571">
        <f>L30/$L$7</f>
        <v>0.008583607292006815</v>
      </c>
      <c r="N30" s="569">
        <v>19967</v>
      </c>
      <c r="O30" s="569">
        <v>22209</v>
      </c>
      <c r="P30" s="569">
        <f>O30+N30</f>
        <v>42176</v>
      </c>
      <c r="Q30" s="568">
        <f>IF(ISERROR(L30/P30-1),"         /0",IF(L30/P30&gt;5,"  *  ",(L30/P30-1)))</f>
        <v>0.022761760242792084</v>
      </c>
    </row>
    <row r="31" spans="1:17" ht="18.75" customHeight="1">
      <c r="A31" s="572" t="s">
        <v>69</v>
      </c>
      <c r="B31" s="570">
        <v>676</v>
      </c>
      <c r="C31" s="569">
        <v>683</v>
      </c>
      <c r="D31" s="569">
        <f>C31+B31</f>
        <v>1359</v>
      </c>
      <c r="E31" s="571">
        <f>D31/$D$7</f>
        <v>0.0025367019141926514</v>
      </c>
      <c r="F31" s="570">
        <v>429</v>
      </c>
      <c r="G31" s="569">
        <v>453</v>
      </c>
      <c r="H31" s="569">
        <f>G31+F31</f>
        <v>882</v>
      </c>
      <c r="I31" s="568">
        <f>IF(ISERROR(D31/H31-1),"         /0",IF(D31/H31&gt;5,"  *  ",(D31/H31-1)))</f>
        <v>0.5408163265306123</v>
      </c>
      <c r="J31" s="570">
        <v>6779</v>
      </c>
      <c r="K31" s="569">
        <v>6882</v>
      </c>
      <c r="L31" s="569">
        <f>K31+J31</f>
        <v>13661</v>
      </c>
      <c r="M31" s="571">
        <f>L31/$L$7</f>
        <v>0.0027183943623911603</v>
      </c>
      <c r="N31" s="569">
        <v>3858</v>
      </c>
      <c r="O31" s="569">
        <v>4037</v>
      </c>
      <c r="P31" s="569">
        <f>O31+N31</f>
        <v>7895</v>
      </c>
      <c r="Q31" s="568">
        <f>IF(ISERROR(L31/P31-1),"         /0",IF(L31/P31&gt;5,"  *  ",(L31/P31-1)))</f>
        <v>0.7303356554781508</v>
      </c>
    </row>
    <row r="32" spans="1:17" ht="18.75" customHeight="1" thickBot="1">
      <c r="A32" s="572" t="s">
        <v>57</v>
      </c>
      <c r="B32" s="570">
        <v>225</v>
      </c>
      <c r="C32" s="569">
        <v>156</v>
      </c>
      <c r="D32" s="569">
        <f>C32+B32</f>
        <v>381</v>
      </c>
      <c r="E32" s="571">
        <f>D32/$D$7</f>
        <v>0.0007111725013299486</v>
      </c>
      <c r="F32" s="570">
        <v>6927</v>
      </c>
      <c r="G32" s="569">
        <v>5089</v>
      </c>
      <c r="H32" s="569">
        <f>G32+F32</f>
        <v>12016</v>
      </c>
      <c r="I32" s="568">
        <f>IF(ISERROR(D32/H32-1),"         /0",IF(D32/H32&gt;5,"  *  ",(D32/H32-1)))</f>
        <v>-0.968292276964048</v>
      </c>
      <c r="J32" s="570">
        <v>42776</v>
      </c>
      <c r="K32" s="569">
        <v>37041</v>
      </c>
      <c r="L32" s="569">
        <f>K32+J32</f>
        <v>79817</v>
      </c>
      <c r="M32" s="571">
        <f>L32/$L$7</f>
        <v>0.01588273792716311</v>
      </c>
      <c r="N32" s="569">
        <v>70512</v>
      </c>
      <c r="O32" s="569">
        <v>50766</v>
      </c>
      <c r="P32" s="569">
        <f>O32+N32</f>
        <v>121278</v>
      </c>
      <c r="Q32" s="568">
        <f>IF(ISERROR(L32/P32-1),"         /0",IF(L32/P32&gt;5,"  *  ",(L32/P32-1)))</f>
        <v>-0.34186744504361877</v>
      </c>
    </row>
    <row r="33" spans="1:17" s="561" customFormat="1" ht="18.75" customHeight="1">
      <c r="A33" s="566" t="s">
        <v>174</v>
      </c>
      <c r="B33" s="564">
        <f>SUM(B34:B38)</f>
        <v>34361</v>
      </c>
      <c r="C33" s="563">
        <f>SUM(C34:C38)</f>
        <v>36777</v>
      </c>
      <c r="D33" s="563">
        <f>C33+B33</f>
        <v>71138</v>
      </c>
      <c r="E33" s="565">
        <f>D33/$D$7</f>
        <v>0.1327857989491073</v>
      </c>
      <c r="F33" s="564">
        <f>SUM(F34:F38)</f>
        <v>29178</v>
      </c>
      <c r="G33" s="563">
        <f>SUM(G34:G38)</f>
        <v>31179</v>
      </c>
      <c r="H33" s="563">
        <f>G33+F33</f>
        <v>60357</v>
      </c>
      <c r="I33" s="562">
        <f>IF(ISERROR(D33/H33-1),"         /0",IF(D33/H33&gt;5,"  *  ",(D33/H33-1)))</f>
        <v>0.17862054111370673</v>
      </c>
      <c r="J33" s="564">
        <f>SUM(J34:J38)</f>
        <v>352542</v>
      </c>
      <c r="K33" s="563">
        <f>SUM(K34:K38)</f>
        <v>303365</v>
      </c>
      <c r="L33" s="563">
        <f>K33+J33</f>
        <v>655907</v>
      </c>
      <c r="M33" s="565">
        <f>L33/$L$7</f>
        <v>0.13051854849959</v>
      </c>
      <c r="N33" s="564">
        <f>SUM(N34:N38)</f>
        <v>345191</v>
      </c>
      <c r="O33" s="563">
        <f>SUM(O34:O38)</f>
        <v>304070</v>
      </c>
      <c r="P33" s="563">
        <f>O33+N33</f>
        <v>649261</v>
      </c>
      <c r="Q33" s="562">
        <f>IF(ISERROR(L33/P33-1),"         /0",IF(L33/P33&gt;5,"  *  ",(L33/P33-1)))</f>
        <v>0.010236253217119184</v>
      </c>
    </row>
    <row r="34" spans="1:17" ht="18.75" customHeight="1">
      <c r="A34" s="572" t="s">
        <v>44</v>
      </c>
      <c r="B34" s="570">
        <v>14843</v>
      </c>
      <c r="C34" s="569">
        <v>16791</v>
      </c>
      <c r="D34" s="569">
        <f>C34+B34</f>
        <v>31634</v>
      </c>
      <c r="E34" s="571">
        <f>D34/$D$7</f>
        <v>0.05904785014979421</v>
      </c>
      <c r="F34" s="570">
        <v>10582</v>
      </c>
      <c r="G34" s="569">
        <v>13577</v>
      </c>
      <c r="H34" s="569">
        <f>G34+F34</f>
        <v>24159</v>
      </c>
      <c r="I34" s="568">
        <f>IF(ISERROR(D34/H34-1),"         /0",IF(D34/H34&gt;5,"  *  ",(D34/H34-1)))</f>
        <v>0.30940850200753345</v>
      </c>
      <c r="J34" s="570">
        <v>133615</v>
      </c>
      <c r="K34" s="569">
        <v>134674</v>
      </c>
      <c r="L34" s="569">
        <f>K34+J34</f>
        <v>268289</v>
      </c>
      <c r="M34" s="571">
        <f>L34/$L$7</f>
        <v>0.05338667045542508</v>
      </c>
      <c r="N34" s="570">
        <v>112504</v>
      </c>
      <c r="O34" s="569">
        <v>124179</v>
      </c>
      <c r="P34" s="557">
        <f>O34+N34</f>
        <v>236683</v>
      </c>
      <c r="Q34" s="568">
        <f>IF(ISERROR(L34/P34-1),"         /0",IF(L34/P34&gt;5,"  *  ",(L34/P34-1)))</f>
        <v>0.13353726292129142</v>
      </c>
    </row>
    <row r="35" spans="1:17" ht="18.75" customHeight="1">
      <c r="A35" s="572" t="s">
        <v>82</v>
      </c>
      <c r="B35" s="570">
        <v>10921</v>
      </c>
      <c r="C35" s="569">
        <v>11735</v>
      </c>
      <c r="D35" s="569">
        <f>C35+B35</f>
        <v>22656</v>
      </c>
      <c r="E35" s="571">
        <f>D35/$D$7</f>
        <v>0.042289564803494266</v>
      </c>
      <c r="F35" s="570">
        <v>8189</v>
      </c>
      <c r="G35" s="569">
        <v>8751</v>
      </c>
      <c r="H35" s="569">
        <f>G35+F35</f>
        <v>16940</v>
      </c>
      <c r="I35" s="568">
        <f>IF(ISERROR(D35/H35-1),"         /0",IF(D35/H35&gt;5,"  *  ",(D35/H35-1)))</f>
        <v>0.33742621015348284</v>
      </c>
      <c r="J35" s="570">
        <v>114033</v>
      </c>
      <c r="K35" s="569">
        <v>102363</v>
      </c>
      <c r="L35" s="569">
        <f>K35+J35</f>
        <v>216396</v>
      </c>
      <c r="M35" s="571">
        <f>L35/$L$7</f>
        <v>0.04306051287929123</v>
      </c>
      <c r="N35" s="570">
        <v>106889</v>
      </c>
      <c r="O35" s="569">
        <v>95838</v>
      </c>
      <c r="P35" s="557">
        <f>O35+N35</f>
        <v>202727</v>
      </c>
      <c r="Q35" s="568">
        <f>IF(ISERROR(L35/P35-1),"         /0",IF(L35/P35&gt;5,"  *  ",(L35/P35-1)))</f>
        <v>0.06742565124527067</v>
      </c>
    </row>
    <row r="36" spans="1:17" ht="18.75" customHeight="1">
      <c r="A36" s="572" t="s">
        <v>78</v>
      </c>
      <c r="B36" s="570">
        <v>6752</v>
      </c>
      <c r="C36" s="569">
        <v>7947</v>
      </c>
      <c r="D36" s="569">
        <f>C36+B36</f>
        <v>14699</v>
      </c>
      <c r="E36" s="571">
        <f>D36/$D$7</f>
        <v>0.02743707243319925</v>
      </c>
      <c r="F36" s="570">
        <v>6691</v>
      </c>
      <c r="G36" s="569">
        <v>7687</v>
      </c>
      <c r="H36" s="569">
        <f>G36+F36</f>
        <v>14378</v>
      </c>
      <c r="I36" s="568">
        <f>IF(ISERROR(D36/H36-1),"         /0",IF(D36/H36&gt;5,"  *  ",(D36/H36-1)))</f>
        <v>0.022325775490332544</v>
      </c>
      <c r="J36" s="570">
        <v>71172</v>
      </c>
      <c r="K36" s="569">
        <v>66024</v>
      </c>
      <c r="L36" s="569">
        <f>K36+J36</f>
        <v>137196</v>
      </c>
      <c r="M36" s="571">
        <f>L36/$L$7</f>
        <v>0.027300551419560618</v>
      </c>
      <c r="N36" s="570">
        <v>71845</v>
      </c>
      <c r="O36" s="569">
        <v>65960</v>
      </c>
      <c r="P36" s="557">
        <f>O36+N36</f>
        <v>137805</v>
      </c>
      <c r="Q36" s="568">
        <f>IF(ISERROR(L36/P36-1),"         /0",IF(L36/P36&gt;5,"  *  ",(L36/P36-1)))</f>
        <v>-0.004419288124523746</v>
      </c>
    </row>
    <row r="37" spans="1:17" ht="18.75" customHeight="1">
      <c r="A37" s="572" t="s">
        <v>80</v>
      </c>
      <c r="B37" s="570">
        <v>675</v>
      </c>
      <c r="C37" s="569"/>
      <c r="D37" s="569">
        <f>C37+B37</f>
        <v>675</v>
      </c>
      <c r="E37" s="571">
        <f>D37/$D$7</f>
        <v>0.0012599512818837672</v>
      </c>
      <c r="F37" s="570">
        <v>596</v>
      </c>
      <c r="G37" s="569"/>
      <c r="H37" s="569">
        <f>G37+F37</f>
        <v>596</v>
      </c>
      <c r="I37" s="568">
        <f>IF(ISERROR(D37/H37-1),"         /0",IF(D37/H37&gt;5,"  *  ",(D37/H37-1)))</f>
        <v>0.1325503355704698</v>
      </c>
      <c r="J37" s="570">
        <v>9884</v>
      </c>
      <c r="K37" s="569"/>
      <c r="L37" s="569">
        <f>K37+J37</f>
        <v>9884</v>
      </c>
      <c r="M37" s="571">
        <f>L37/$L$7</f>
        <v>0.0019668113518684013</v>
      </c>
      <c r="N37" s="570">
        <v>6550</v>
      </c>
      <c r="O37" s="569"/>
      <c r="P37" s="557">
        <f>O37+N37</f>
        <v>6550</v>
      </c>
      <c r="Q37" s="568">
        <f>IF(ISERROR(L37/P37-1),"         /0",IF(L37/P37&gt;5,"  *  ",(L37/P37-1)))</f>
        <v>0.5090076335877862</v>
      </c>
    </row>
    <row r="38" spans="1:17" ht="18.75" customHeight="1" thickBot="1">
      <c r="A38" s="572" t="s">
        <v>57</v>
      </c>
      <c r="B38" s="570">
        <v>1170</v>
      </c>
      <c r="C38" s="569">
        <v>304</v>
      </c>
      <c r="D38" s="569">
        <f>C38+B38</f>
        <v>1474</v>
      </c>
      <c r="E38" s="571">
        <f>D38/$D$7</f>
        <v>0.0027513602807358113</v>
      </c>
      <c r="F38" s="570">
        <v>3120</v>
      </c>
      <c r="G38" s="569">
        <v>1164</v>
      </c>
      <c r="H38" s="569">
        <f>G38+F38</f>
        <v>4284</v>
      </c>
      <c r="I38" s="568">
        <f>IF(ISERROR(D38/H38-1),"         /0",IF(D38/H38&gt;5,"  *  ",(D38/H38-1)))</f>
        <v>-0.6559290382819795</v>
      </c>
      <c r="J38" s="570">
        <v>23838</v>
      </c>
      <c r="K38" s="569">
        <v>304</v>
      </c>
      <c r="L38" s="569">
        <f>K38+J38</f>
        <v>24142</v>
      </c>
      <c r="M38" s="571">
        <f>L38/$L$7</f>
        <v>0.004804002393444652</v>
      </c>
      <c r="N38" s="570">
        <v>47403</v>
      </c>
      <c r="O38" s="569">
        <v>18093</v>
      </c>
      <c r="P38" s="557">
        <f>O38+N38</f>
        <v>65496</v>
      </c>
      <c r="Q38" s="568">
        <f>IF(ISERROR(L38/P38-1),"         /0",IF(L38/P38&gt;5,"  *  ",(L38/P38-1)))</f>
        <v>-0.631397337241969</v>
      </c>
    </row>
    <row r="39" spans="1:17" s="561" customFormat="1" ht="18.75" customHeight="1">
      <c r="A39" s="566" t="s">
        <v>213</v>
      </c>
      <c r="B39" s="564">
        <f>SUM(B40:B46)</f>
        <v>59563</v>
      </c>
      <c r="C39" s="563">
        <f>SUM(C40:C46)</f>
        <v>56162</v>
      </c>
      <c r="D39" s="563">
        <f>C39+B39</f>
        <v>115725</v>
      </c>
      <c r="E39" s="565">
        <f>D39/$D$7</f>
        <v>0.2160116475496281</v>
      </c>
      <c r="F39" s="564">
        <f>SUM(F40:F46)</f>
        <v>50893</v>
      </c>
      <c r="G39" s="563">
        <f>SUM(G40:G46)</f>
        <v>50325</v>
      </c>
      <c r="H39" s="563">
        <f>G39+F39</f>
        <v>101218</v>
      </c>
      <c r="I39" s="562">
        <f>IF(ISERROR(D39/H39-1),"         /0",IF(D39/H39&gt;5,"  *  ",(D39/H39-1)))</f>
        <v>0.14332430990535272</v>
      </c>
      <c r="J39" s="564">
        <f>SUM(J40:J46)</f>
        <v>512300</v>
      </c>
      <c r="K39" s="563">
        <f>SUM(K40:K46)</f>
        <v>483382</v>
      </c>
      <c r="L39" s="563">
        <f>K39+J39</f>
        <v>995682</v>
      </c>
      <c r="M39" s="565">
        <f>L39/$L$7</f>
        <v>0.1981301760877209</v>
      </c>
      <c r="N39" s="564">
        <f>SUM(N40:N46)</f>
        <v>451584</v>
      </c>
      <c r="O39" s="563">
        <f>SUM(O40:O46)</f>
        <v>435183</v>
      </c>
      <c r="P39" s="563">
        <f>O39+N39</f>
        <v>886767</v>
      </c>
      <c r="Q39" s="562">
        <f>IF(ISERROR(L39/P39-1),"         /0",IF(L39/P39&gt;5,"  *  ",(L39/P39-1)))</f>
        <v>0.12282256782221257</v>
      </c>
    </row>
    <row r="40" spans="1:17" s="567" customFormat="1" ht="18.75" customHeight="1">
      <c r="A40" s="560" t="s">
        <v>354</v>
      </c>
      <c r="B40" s="559">
        <v>26170</v>
      </c>
      <c r="C40" s="557">
        <v>22083</v>
      </c>
      <c r="D40" s="557">
        <f>C40+B40</f>
        <v>48253</v>
      </c>
      <c r="E40" s="558">
        <f>D40/$D$7</f>
        <v>0.0900687840070184</v>
      </c>
      <c r="F40" s="559">
        <v>17490</v>
      </c>
      <c r="G40" s="557">
        <v>17073</v>
      </c>
      <c r="H40" s="557">
        <f>G40+F40</f>
        <v>34563</v>
      </c>
      <c r="I40" s="504">
        <f>IF(ISERROR(D40/H40-1),"         /0",IF(D40/H40&gt;5,"  *  ",(D40/H40-1)))</f>
        <v>0.3960883025200359</v>
      </c>
      <c r="J40" s="559">
        <v>180016</v>
      </c>
      <c r="K40" s="557">
        <v>159633</v>
      </c>
      <c r="L40" s="557">
        <f>K40+J40</f>
        <v>339649</v>
      </c>
      <c r="M40" s="558">
        <f>L40/$L$7</f>
        <v>0.06758655492217226</v>
      </c>
      <c r="N40" s="557">
        <v>171229</v>
      </c>
      <c r="O40" s="557">
        <v>164627</v>
      </c>
      <c r="P40" s="557">
        <f>O40+N40</f>
        <v>335856</v>
      </c>
      <c r="Q40" s="504">
        <f>IF(ISERROR(L40/P40-1),"         /0",IF(L40/P40&gt;5,"  *  ",(L40/P40-1)))</f>
        <v>0.01129353056071647</v>
      </c>
    </row>
    <row r="41" spans="1:17" s="567" customFormat="1" ht="18.75" customHeight="1">
      <c r="A41" s="560" t="s">
        <v>44</v>
      </c>
      <c r="B41" s="559">
        <v>17250</v>
      </c>
      <c r="C41" s="557">
        <v>17416</v>
      </c>
      <c r="D41" s="557">
        <f>C41+B41</f>
        <v>34666</v>
      </c>
      <c r="E41" s="558">
        <f>D41/$D$7</f>
        <v>0.06470736464856693</v>
      </c>
      <c r="F41" s="559">
        <v>9817</v>
      </c>
      <c r="G41" s="557">
        <v>11231</v>
      </c>
      <c r="H41" s="557">
        <f>G41+F41</f>
        <v>21048</v>
      </c>
      <c r="I41" s="504">
        <f>IF(ISERROR(D41/H41-1),"         /0",IF(D41/H41&gt;5,"  *  ",(D41/H41-1)))</f>
        <v>0.6469973394146713</v>
      </c>
      <c r="J41" s="559">
        <v>110303</v>
      </c>
      <c r="K41" s="557">
        <v>118553</v>
      </c>
      <c r="L41" s="557">
        <f>K41+J41</f>
        <v>228856</v>
      </c>
      <c r="M41" s="558">
        <f>L41/$L$7</f>
        <v>0.045539920957425616</v>
      </c>
      <c r="N41" s="557">
        <v>76115</v>
      </c>
      <c r="O41" s="557">
        <v>84297</v>
      </c>
      <c r="P41" s="557">
        <f>O41+N41</f>
        <v>160412</v>
      </c>
      <c r="Q41" s="504">
        <f>IF(ISERROR(L41/P41-1),"         /0",IF(L41/P41&gt;5,"  *  ",(L41/P41-1)))</f>
        <v>0.426676308505598</v>
      </c>
    </row>
    <row r="42" spans="1:17" s="567" customFormat="1" ht="18.75" customHeight="1">
      <c r="A42" s="560" t="s">
        <v>85</v>
      </c>
      <c r="B42" s="559">
        <v>8399</v>
      </c>
      <c r="C42" s="557">
        <v>8692</v>
      </c>
      <c r="D42" s="557">
        <f>C42+B42</f>
        <v>17091</v>
      </c>
      <c r="E42" s="558">
        <f>D42/$D$7</f>
        <v>0.03190196645729698</v>
      </c>
      <c r="F42" s="559">
        <v>13162</v>
      </c>
      <c r="G42" s="557">
        <v>12585</v>
      </c>
      <c r="H42" s="557">
        <f>G42+F42</f>
        <v>25747</v>
      </c>
      <c r="I42" s="504">
        <f>IF(ISERROR(D42/H42-1),"         /0",IF(D42/H42&gt;5,"  *  ",(D42/H42-1)))</f>
        <v>-0.33619450809803086</v>
      </c>
      <c r="J42" s="559">
        <v>117071</v>
      </c>
      <c r="K42" s="557">
        <v>108814</v>
      </c>
      <c r="L42" s="557">
        <f>K42+J42</f>
        <v>225885</v>
      </c>
      <c r="M42" s="558">
        <f>L42/$L$7</f>
        <v>0.04494872341327335</v>
      </c>
      <c r="N42" s="557">
        <v>113848</v>
      </c>
      <c r="O42" s="557">
        <v>104793</v>
      </c>
      <c r="P42" s="557">
        <f>O42+N42</f>
        <v>218641</v>
      </c>
      <c r="Q42" s="504">
        <f>IF(ISERROR(L42/P42-1),"         /0",IF(L42/P42&gt;5,"  *  ",(L42/P42-1)))</f>
        <v>0.03313193774269241</v>
      </c>
    </row>
    <row r="43" spans="1:17" s="567" customFormat="1" ht="18.75" customHeight="1">
      <c r="A43" s="560" t="s">
        <v>76</v>
      </c>
      <c r="B43" s="559">
        <v>4191</v>
      </c>
      <c r="C43" s="557">
        <v>4273</v>
      </c>
      <c r="D43" s="557">
        <f>C43+B43</f>
        <v>8464</v>
      </c>
      <c r="E43" s="558">
        <f>D43/$D$7</f>
        <v>0.0157988557775766</v>
      </c>
      <c r="F43" s="559">
        <v>2045</v>
      </c>
      <c r="G43" s="557">
        <v>2157</v>
      </c>
      <c r="H43" s="557">
        <f>G43+F43</f>
        <v>4202</v>
      </c>
      <c r="I43" s="504">
        <f>IF(ISERROR(D43/H43-1),"         /0",IF(D43/H43&gt;5,"  *  ",(D43/H43-1)))</f>
        <v>1.0142789148024751</v>
      </c>
      <c r="J43" s="559">
        <v>29470</v>
      </c>
      <c r="K43" s="557">
        <v>28737</v>
      </c>
      <c r="L43" s="557">
        <f>K43+J43</f>
        <v>58207</v>
      </c>
      <c r="M43" s="558">
        <f>L43/$L$7</f>
        <v>0.011582576725840149</v>
      </c>
      <c r="N43" s="557">
        <v>22959</v>
      </c>
      <c r="O43" s="557">
        <v>22886</v>
      </c>
      <c r="P43" s="557">
        <f>O43+N43</f>
        <v>45845</v>
      </c>
      <c r="Q43" s="504">
        <f>IF(ISERROR(L43/P43-1),"         /0",IF(L43/P43&gt;5,"  *  ",(L43/P43-1)))</f>
        <v>0.2696477260333734</v>
      </c>
    </row>
    <row r="44" spans="1:17" s="567" customFormat="1" ht="18.75" customHeight="1">
      <c r="A44" s="560" t="s">
        <v>72</v>
      </c>
      <c r="B44" s="559">
        <v>2377</v>
      </c>
      <c r="C44" s="557">
        <v>2682</v>
      </c>
      <c r="D44" s="557">
        <f>C44+B44</f>
        <v>5059</v>
      </c>
      <c r="E44" s="558">
        <f>D44/$D$7</f>
        <v>0.009443101533407374</v>
      </c>
      <c r="F44" s="559"/>
      <c r="G44" s="557"/>
      <c r="H44" s="557">
        <f>G44+F44</f>
        <v>0</v>
      </c>
      <c r="I44" s="504" t="str">
        <f>IF(ISERROR(D44/H44-1),"         /0",IF(D44/H44&gt;5,"  *  ",(D44/H44-1)))</f>
        <v>         /0</v>
      </c>
      <c r="J44" s="559">
        <v>8566</v>
      </c>
      <c r="K44" s="557">
        <v>9723</v>
      </c>
      <c r="L44" s="557">
        <f>K44+J44</f>
        <v>18289</v>
      </c>
      <c r="M44" s="558">
        <f>L44/$L$7</f>
        <v>0.0036393173628410753</v>
      </c>
      <c r="N44" s="557"/>
      <c r="O44" s="557"/>
      <c r="P44" s="557">
        <f>O44+N44</f>
        <v>0</v>
      </c>
      <c r="Q44" s="504" t="str">
        <f>IF(ISERROR(L44/P44-1),"         /0",IF(L44/P44&gt;5,"  *  ",(L44/P44-1)))</f>
        <v>         /0</v>
      </c>
    </row>
    <row r="45" spans="1:17" s="567" customFormat="1" ht="18.75" customHeight="1">
      <c r="A45" s="560" t="s">
        <v>43</v>
      </c>
      <c r="B45" s="559">
        <v>783</v>
      </c>
      <c r="C45" s="557">
        <v>1006</v>
      </c>
      <c r="D45" s="557">
        <f>C45+B45</f>
        <v>1789</v>
      </c>
      <c r="E45" s="558">
        <f>D45/$D$7</f>
        <v>0.003339337545614903</v>
      </c>
      <c r="F45" s="559">
        <v>1274</v>
      </c>
      <c r="G45" s="557">
        <v>1245</v>
      </c>
      <c r="H45" s="557">
        <f>G45+F45</f>
        <v>2519</v>
      </c>
      <c r="I45" s="504">
        <f>IF(ISERROR(D45/H45-1),"         /0",IF(D45/H45&gt;5,"  *  ",(D45/H45-1)))</f>
        <v>-0.2897975387058357</v>
      </c>
      <c r="J45" s="559">
        <v>12690</v>
      </c>
      <c r="K45" s="557">
        <v>14186</v>
      </c>
      <c r="L45" s="557">
        <f>K45+J45</f>
        <v>26876</v>
      </c>
      <c r="M45" s="558">
        <f>L45/$L$7</f>
        <v>0.0053480394468651505</v>
      </c>
      <c r="N45" s="557">
        <v>13669</v>
      </c>
      <c r="O45" s="557">
        <v>13925</v>
      </c>
      <c r="P45" s="557">
        <f>O45+N45</f>
        <v>27594</v>
      </c>
      <c r="Q45" s="504">
        <f>IF(ISERROR(L45/P45-1),"         /0",IF(L45/P45&gt;5,"  *  ",(L45/P45-1)))</f>
        <v>-0.026020149307820595</v>
      </c>
    </row>
    <row r="46" spans="1:17" s="567" customFormat="1" ht="18.75" customHeight="1" thickBot="1">
      <c r="A46" s="560" t="s">
        <v>57</v>
      </c>
      <c r="B46" s="559">
        <v>393</v>
      </c>
      <c r="C46" s="557">
        <v>10</v>
      </c>
      <c r="D46" s="557">
        <f>C46+B46</f>
        <v>403</v>
      </c>
      <c r="E46" s="558">
        <f>D46/$D$7</f>
        <v>0.000752237580146901</v>
      </c>
      <c r="F46" s="559">
        <v>7105</v>
      </c>
      <c r="G46" s="557">
        <v>6034</v>
      </c>
      <c r="H46" s="557">
        <f>G46+F46</f>
        <v>13139</v>
      </c>
      <c r="I46" s="504">
        <f>IF(ISERROR(D46/H46-1),"         /0",IF(D46/H46&gt;5,"  *  ",(D46/H46-1)))</f>
        <v>-0.9693279549432986</v>
      </c>
      <c r="J46" s="559">
        <v>54184</v>
      </c>
      <c r="K46" s="557">
        <v>43736</v>
      </c>
      <c r="L46" s="557">
        <f>K46+J46</f>
        <v>97920</v>
      </c>
      <c r="M46" s="558">
        <f>L46/$L$7</f>
        <v>0.0194850432593033</v>
      </c>
      <c r="N46" s="557">
        <v>53764</v>
      </c>
      <c r="O46" s="557">
        <v>44655</v>
      </c>
      <c r="P46" s="557">
        <f>O46+N46</f>
        <v>98419</v>
      </c>
      <c r="Q46" s="504">
        <f>IF(ISERROR(L46/P46-1),"         /0",IF(L46/P46&gt;5,"  *  ",(L46/P46-1)))</f>
        <v>-0.005070159217224313</v>
      </c>
    </row>
    <row r="47" spans="1:17" s="561" customFormat="1" ht="18.75" customHeight="1">
      <c r="A47" s="566" t="s">
        <v>159</v>
      </c>
      <c r="B47" s="564">
        <f>SUM(B48:B52)</f>
        <v>4783</v>
      </c>
      <c r="C47" s="563">
        <f>SUM(C48:C52)</f>
        <v>4453</v>
      </c>
      <c r="D47" s="563">
        <f>C47+B47</f>
        <v>9236</v>
      </c>
      <c r="E47" s="565">
        <f>D47/$D$7</f>
        <v>0.017239866725153295</v>
      </c>
      <c r="F47" s="564">
        <f>SUM(F48:F52)</f>
        <v>5197</v>
      </c>
      <c r="G47" s="563">
        <f>SUM(G48:G52)</f>
        <v>4923</v>
      </c>
      <c r="H47" s="563">
        <f>G47+F47</f>
        <v>10120</v>
      </c>
      <c r="I47" s="562">
        <f>IF(ISERROR(D47/H47-1),"         /0",IF(D47/H47&gt;5,"  *  ",(D47/H47-1)))</f>
        <v>-0.08735177865612653</v>
      </c>
      <c r="J47" s="564">
        <f>SUM(J48:J52)</f>
        <v>49339</v>
      </c>
      <c r="K47" s="563">
        <f>SUM(K48:K52)</f>
        <v>47113</v>
      </c>
      <c r="L47" s="563">
        <f>K47+J47</f>
        <v>96452</v>
      </c>
      <c r="M47" s="565">
        <f>L47/$L$7</f>
        <v>0.01919292680194365</v>
      </c>
      <c r="N47" s="564">
        <f>SUM(N48:N52)</f>
        <v>51686</v>
      </c>
      <c r="O47" s="563">
        <f>SUM(O48:O52)</f>
        <v>48779</v>
      </c>
      <c r="P47" s="563">
        <f>O47+N47</f>
        <v>100465</v>
      </c>
      <c r="Q47" s="562">
        <f>IF(ISERROR(L47/P47-1),"         /0",IF(L47/P47&gt;5,"  *  ",(L47/P47-1)))</f>
        <v>-0.039944259194744425</v>
      </c>
    </row>
    <row r="48" spans="1:17" ht="18.75" customHeight="1">
      <c r="A48" s="560" t="s">
        <v>44</v>
      </c>
      <c r="B48" s="559">
        <v>2792</v>
      </c>
      <c r="C48" s="557">
        <v>2946</v>
      </c>
      <c r="D48" s="557">
        <f>C48+B48</f>
        <v>5738</v>
      </c>
      <c r="E48" s="558">
        <f>D48/$D$7</f>
        <v>0.010710519193257861</v>
      </c>
      <c r="F48" s="559">
        <v>1917</v>
      </c>
      <c r="G48" s="557">
        <v>1683</v>
      </c>
      <c r="H48" s="557">
        <f>G48+F48</f>
        <v>3600</v>
      </c>
      <c r="I48" s="504">
        <f>IF(ISERROR(D48/H48-1),"         /0",IF(D48/H48&gt;5,"  *  ",(D48/H48-1)))</f>
        <v>0.5938888888888889</v>
      </c>
      <c r="J48" s="559">
        <v>23719</v>
      </c>
      <c r="K48" s="557">
        <v>24934</v>
      </c>
      <c r="L48" s="557">
        <f>K48+J48</f>
        <v>48653</v>
      </c>
      <c r="M48" s="558">
        <f>L48/$L$7</f>
        <v>0.009681431880053958</v>
      </c>
      <c r="N48" s="557">
        <v>18822</v>
      </c>
      <c r="O48" s="557">
        <v>16651</v>
      </c>
      <c r="P48" s="557">
        <f>O48+N48</f>
        <v>35473</v>
      </c>
      <c r="Q48" s="504">
        <f>IF(ISERROR(L48/P48-1),"         /0",IF(L48/P48&gt;5,"  *  ",(L48/P48-1)))</f>
        <v>0.3715501931046148</v>
      </c>
    </row>
    <row r="49" spans="1:17" ht="18.75" customHeight="1">
      <c r="A49" s="560" t="s">
        <v>85</v>
      </c>
      <c r="B49" s="559">
        <v>826</v>
      </c>
      <c r="C49" s="557">
        <v>381</v>
      </c>
      <c r="D49" s="557">
        <f>C49+B49</f>
        <v>1207</v>
      </c>
      <c r="E49" s="558">
        <f>D49/$D$7</f>
        <v>0.0022529795514573438</v>
      </c>
      <c r="F49" s="559">
        <v>1020</v>
      </c>
      <c r="G49" s="557">
        <v>982</v>
      </c>
      <c r="H49" s="557">
        <f>G49+F49</f>
        <v>2002</v>
      </c>
      <c r="I49" s="504">
        <f>IF(ISERROR(D49/H49-1),"         /0",IF(D49/H49&gt;5,"  *  ",(D49/H49-1)))</f>
        <v>-0.39710289710289715</v>
      </c>
      <c r="J49" s="559">
        <v>8857</v>
      </c>
      <c r="K49" s="557">
        <v>7632</v>
      </c>
      <c r="L49" s="557">
        <f>K49+J49</f>
        <v>16489</v>
      </c>
      <c r="M49" s="558">
        <f>L49/$L$7</f>
        <v>0.0032811364205744707</v>
      </c>
      <c r="N49" s="557">
        <v>9498</v>
      </c>
      <c r="O49" s="557">
        <v>8476</v>
      </c>
      <c r="P49" s="557">
        <f>O49+N49</f>
        <v>17974</v>
      </c>
      <c r="Q49" s="504">
        <f>IF(ISERROR(L49/P49-1),"         /0",IF(L49/P49&gt;5,"  *  ",(L49/P49-1)))</f>
        <v>-0.08261933904528762</v>
      </c>
    </row>
    <row r="50" spans="1:17" ht="18.75" customHeight="1">
      <c r="A50" s="560" t="s">
        <v>68</v>
      </c>
      <c r="B50" s="559">
        <v>552</v>
      </c>
      <c r="C50" s="557">
        <v>542</v>
      </c>
      <c r="D50" s="557">
        <f>C50+B50</f>
        <v>1094</v>
      </c>
      <c r="E50" s="558">
        <f>D50/$D$7</f>
        <v>0.0020420543738975424</v>
      </c>
      <c r="F50" s="559">
        <v>581</v>
      </c>
      <c r="G50" s="557">
        <v>516</v>
      </c>
      <c r="H50" s="557">
        <f>G50+F50</f>
        <v>1097</v>
      </c>
      <c r="I50" s="504">
        <f>IF(ISERROR(D50/H50-1),"         /0",IF(D50/H50&gt;5,"  *  ",(D50/H50-1)))</f>
        <v>-0.0027347310847766204</v>
      </c>
      <c r="J50" s="559">
        <v>4952</v>
      </c>
      <c r="K50" s="557">
        <v>5330</v>
      </c>
      <c r="L50" s="557">
        <f>K50+J50</f>
        <v>10282</v>
      </c>
      <c r="M50" s="558">
        <f>L50/$L$7</f>
        <v>0.0020460091379917947</v>
      </c>
      <c r="N50" s="557">
        <v>5173</v>
      </c>
      <c r="O50" s="557">
        <v>5429</v>
      </c>
      <c r="P50" s="557">
        <f>O50+N50</f>
        <v>10602</v>
      </c>
      <c r="Q50" s="504">
        <f>IF(ISERROR(L50/P50-1),"         /0",IF(L50/P50&gt;5,"  *  ",(L50/P50-1)))</f>
        <v>-0.030182984342576824</v>
      </c>
    </row>
    <row r="51" spans="1:17" ht="18.75" customHeight="1">
      <c r="A51" s="560" t="s">
        <v>67</v>
      </c>
      <c r="B51" s="559">
        <v>297</v>
      </c>
      <c r="C51" s="557">
        <v>415</v>
      </c>
      <c r="D51" s="557">
        <f>C51+B51</f>
        <v>712</v>
      </c>
      <c r="E51" s="558">
        <f>D51/$D$7</f>
        <v>0.0013290152780759143</v>
      </c>
      <c r="F51" s="559">
        <v>319</v>
      </c>
      <c r="G51" s="557">
        <v>210</v>
      </c>
      <c r="H51" s="557">
        <f>G51+F51</f>
        <v>529</v>
      </c>
      <c r="I51" s="504">
        <f>IF(ISERROR(D51/H51-1),"         /0",IF(D51/H51&gt;5,"  *  ",(D51/H51-1)))</f>
        <v>0.34593572778827975</v>
      </c>
      <c r="J51" s="559">
        <v>3821</v>
      </c>
      <c r="K51" s="557">
        <v>3523</v>
      </c>
      <c r="L51" s="557">
        <f>K51+J51</f>
        <v>7344</v>
      </c>
      <c r="M51" s="558">
        <f>L51/$L$7</f>
        <v>0.0014613782444477476</v>
      </c>
      <c r="N51" s="557">
        <v>3425</v>
      </c>
      <c r="O51" s="557">
        <v>3241</v>
      </c>
      <c r="P51" s="557">
        <f>O51+N51</f>
        <v>6666</v>
      </c>
      <c r="Q51" s="504">
        <f>IF(ISERROR(L51/P51-1),"         /0",IF(L51/P51&gt;5,"  *  ",(L51/P51-1)))</f>
        <v>0.10171017101710178</v>
      </c>
    </row>
    <row r="52" spans="1:17" ht="18.75" customHeight="1" thickBot="1">
      <c r="A52" s="560" t="s">
        <v>57</v>
      </c>
      <c r="B52" s="559">
        <v>316</v>
      </c>
      <c r="C52" s="557">
        <v>169</v>
      </c>
      <c r="D52" s="557">
        <f>C52+B52</f>
        <v>485</v>
      </c>
      <c r="E52" s="558">
        <f>D52/$D$7</f>
        <v>0.0009052983284646327</v>
      </c>
      <c r="F52" s="559">
        <v>1360</v>
      </c>
      <c r="G52" s="557">
        <v>1532</v>
      </c>
      <c r="H52" s="557">
        <f>G52+F52</f>
        <v>2892</v>
      </c>
      <c r="I52" s="504">
        <f>IF(ISERROR(D52/H52-1),"         /0",IF(D52/H52&gt;5,"  *  ",(D52/H52-1)))</f>
        <v>-0.8322959889349931</v>
      </c>
      <c r="J52" s="559">
        <v>7990</v>
      </c>
      <c r="K52" s="557">
        <v>5694</v>
      </c>
      <c r="L52" s="557">
        <f>K52+J52</f>
        <v>13684</v>
      </c>
      <c r="M52" s="558">
        <f>L52/$L$7</f>
        <v>0.0027229711188756778</v>
      </c>
      <c r="N52" s="557">
        <v>14768</v>
      </c>
      <c r="O52" s="557">
        <v>14982</v>
      </c>
      <c r="P52" s="557">
        <f>O52+N52</f>
        <v>29750</v>
      </c>
      <c r="Q52" s="504">
        <f>IF(ISERROR(L52/P52-1),"         /0",IF(L52/P52&gt;5,"  *  ",(L52/P52-1)))</f>
        <v>-0.5400336134453781</v>
      </c>
    </row>
    <row r="53" spans="1:17" ht="18.75" customHeight="1" thickBot="1">
      <c r="A53" s="556" t="s">
        <v>153</v>
      </c>
      <c r="B53" s="502">
        <v>957</v>
      </c>
      <c r="C53" s="554">
        <v>390</v>
      </c>
      <c r="D53" s="554">
        <f>C53+B53</f>
        <v>1347</v>
      </c>
      <c r="E53" s="555">
        <f>D53/$D$7</f>
        <v>0.0025143027802924955</v>
      </c>
      <c r="F53" s="502">
        <v>708</v>
      </c>
      <c r="G53" s="554">
        <v>286</v>
      </c>
      <c r="H53" s="554">
        <f>G53+F53</f>
        <v>994</v>
      </c>
      <c r="I53" s="499">
        <f>IF(ISERROR(D53/H53-1),"         /0",IF(D53/H53&gt;5,"  *  ",(D53/H53-1)))</f>
        <v>0.35513078470824944</v>
      </c>
      <c r="J53" s="502">
        <v>11655</v>
      </c>
      <c r="K53" s="554">
        <v>3360</v>
      </c>
      <c r="L53" s="554">
        <f>K53+J53</f>
        <v>15015</v>
      </c>
      <c r="M53" s="555">
        <f>L53/$L$7</f>
        <v>0.0029878260267405953</v>
      </c>
      <c r="N53" s="502">
        <v>7649</v>
      </c>
      <c r="O53" s="554">
        <v>2392</v>
      </c>
      <c r="P53" s="554">
        <f>O53+N53</f>
        <v>10041</v>
      </c>
      <c r="Q53" s="499">
        <f>IF(ISERROR(L53/P53-1),"         /0",IF(L53/P53&gt;5,"  *  ",(L53/P53-1)))</f>
        <v>0.4953689871526741</v>
      </c>
    </row>
    <row r="54" ht="13.5">
      <c r="A54" s="362" t="s">
        <v>358</v>
      </c>
    </row>
    <row r="55" ht="14.25">
      <c r="A55" s="210" t="s">
        <v>55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4:Q65536 I54:I65536 Q3:Q6 I3:I6">
    <cfRule type="cellIs" priority="3" dxfId="1" operator="lessThan" stopIfTrue="1">
      <formula>0</formula>
    </cfRule>
  </conditionalFormatting>
  <conditionalFormatting sqref="I7:I53 Q7:Q53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4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00390625" style="497" customWidth="1"/>
    <col min="2" max="2" width="11.8515625" style="497" customWidth="1"/>
    <col min="3" max="3" width="11.421875" style="497" bestFit="1" customWidth="1"/>
    <col min="4" max="4" width="11.7109375" style="497" customWidth="1"/>
    <col min="5" max="5" width="10.8515625" style="497" customWidth="1"/>
    <col min="6" max="6" width="10.28125" style="497" customWidth="1"/>
    <col min="7" max="7" width="11.28125" style="497" customWidth="1"/>
    <col min="8" max="8" width="10.28125" style="497" customWidth="1"/>
    <col min="9" max="9" width="11.421875" style="497" customWidth="1"/>
    <col min="10" max="11" width="9.140625" style="497" customWidth="1"/>
    <col min="12" max="12" width="11.8515625" style="497" customWidth="1"/>
    <col min="13" max="14" width="9.140625" style="497" customWidth="1"/>
    <col min="15" max="15" width="11.7109375" style="497" customWidth="1"/>
    <col min="16" max="16384" width="9.140625" style="497" customWidth="1"/>
  </cols>
  <sheetData>
    <row r="1" spans="8:9" ht="18.75" thickBot="1">
      <c r="H1" s="552" t="s">
        <v>36</v>
      </c>
      <c r="I1" s="551"/>
    </row>
    <row r="2" ht="7.5" customHeight="1" thickBot="1"/>
    <row r="3" spans="1:9" ht="22.5" customHeight="1" thickBot="1">
      <c r="A3" s="632" t="s">
        <v>239</v>
      </c>
      <c r="B3" s="631"/>
      <c r="C3" s="631"/>
      <c r="D3" s="631"/>
      <c r="E3" s="631"/>
      <c r="F3" s="631"/>
      <c r="G3" s="631"/>
      <c r="H3" s="631"/>
      <c r="I3" s="630"/>
    </row>
    <row r="4" spans="1:9" s="543" customFormat="1" ht="14.25" customHeight="1" thickBot="1">
      <c r="A4" s="547" t="s">
        <v>199</v>
      </c>
      <c r="B4" s="546" t="s">
        <v>52</v>
      </c>
      <c r="C4" s="545"/>
      <c r="D4" s="545"/>
      <c r="E4" s="544"/>
      <c r="F4" s="545" t="s">
        <v>51</v>
      </c>
      <c r="G4" s="545"/>
      <c r="H4" s="545"/>
      <c r="I4" s="544"/>
    </row>
    <row r="5" spans="1:9" s="626" customFormat="1" ht="33.75" customHeight="1" thickBot="1">
      <c r="A5" s="542"/>
      <c r="B5" s="628" t="s">
        <v>50</v>
      </c>
      <c r="C5" s="629" t="s">
        <v>47</v>
      </c>
      <c r="D5" s="628" t="s">
        <v>49</v>
      </c>
      <c r="E5" s="627" t="s">
        <v>45</v>
      </c>
      <c r="F5" s="628" t="s">
        <v>48</v>
      </c>
      <c r="G5" s="629" t="s">
        <v>47</v>
      </c>
      <c r="H5" s="628" t="s">
        <v>46</v>
      </c>
      <c r="I5" s="627" t="s">
        <v>45</v>
      </c>
    </row>
    <row r="6" spans="1:9" s="619" customFormat="1" ht="15.75" customHeight="1" thickBot="1">
      <c r="A6" s="625" t="s">
        <v>32</v>
      </c>
      <c r="B6" s="624">
        <f>B7+B16+B27+B34+B41+B46</f>
        <v>41799.49599999999</v>
      </c>
      <c r="C6" s="622">
        <f>(B6/$B$6)</f>
        <v>1</v>
      </c>
      <c r="D6" s="621">
        <f>D7+D16+D27+D34+D41+D46</f>
        <v>42263.504</v>
      </c>
      <c r="E6" s="620">
        <f>(B6/D6-1)</f>
        <v>-0.010978928770317031</v>
      </c>
      <c r="F6" s="623">
        <f>F7+F16+F27+F34+F41+F46</f>
        <v>399433.22399999993</v>
      </c>
      <c r="G6" s="622">
        <f>(F6/$F$6)</f>
        <v>1</v>
      </c>
      <c r="H6" s="621">
        <f>H7+H16+H27+H34+H41+H46</f>
        <v>350092.32399999996</v>
      </c>
      <c r="I6" s="620">
        <f>(F6/H6-1)</f>
        <v>0.14093682328207802</v>
      </c>
    </row>
    <row r="7" spans="1:15" s="531" customFormat="1" ht="15.75" customHeight="1">
      <c r="A7" s="618" t="s">
        <v>198</v>
      </c>
      <c r="B7" s="617">
        <f>SUM(B8:B15)</f>
        <v>21706.750999999993</v>
      </c>
      <c r="C7" s="616">
        <f>(B7/$B$6)</f>
        <v>0.5193065246528331</v>
      </c>
      <c r="D7" s="615">
        <f>SUM(D8:D15)</f>
        <v>26422.474000000002</v>
      </c>
      <c r="E7" s="442">
        <f>IF(ISERROR(B7/D7-1),"         /0",IF(B7/D7&gt;5,"  *  ",(B7/D7-1)))</f>
        <v>-0.1784739385115871</v>
      </c>
      <c r="F7" s="617">
        <f>SUM(F8:F15)</f>
        <v>233217.90699999998</v>
      </c>
      <c r="G7" s="616">
        <f>(F7/$F$6)</f>
        <v>0.5838720792039073</v>
      </c>
      <c r="H7" s="615">
        <f>SUM(H8:H15)</f>
        <v>225071.22199999992</v>
      </c>
      <c r="I7" s="438">
        <f>IF(ISERROR(F7/H7-1),"         /0",IF(F7/H7&gt;5,"  *  ",(F7/H7-1)))</f>
        <v>0.03619603131670046</v>
      </c>
      <c r="L7" s="614"/>
      <c r="M7" s="614"/>
      <c r="N7" s="614"/>
      <c r="O7" s="614"/>
    </row>
    <row r="8" spans="1:10" ht="15.75" customHeight="1">
      <c r="A8" s="509" t="s">
        <v>197</v>
      </c>
      <c r="B8" s="508">
        <v>15129.899</v>
      </c>
      <c r="C8" s="506">
        <f>(B8/$B$6)</f>
        <v>0.36196367056674567</v>
      </c>
      <c r="D8" s="505">
        <v>18342.899</v>
      </c>
      <c r="E8" s="605">
        <f>IF(ISERROR(B8/D8-1),"         /0",IF(B8/D8&gt;5,"  *  ",(B8/D8-1)))</f>
        <v>-0.17516315169156205</v>
      </c>
      <c r="F8" s="507">
        <v>166702.55099999992</v>
      </c>
      <c r="G8" s="506">
        <f>(F8/$F$6)</f>
        <v>0.4173477341984951</v>
      </c>
      <c r="H8" s="505">
        <v>157709.94099999993</v>
      </c>
      <c r="I8" s="605">
        <f>IF(ISERROR(F8/H8-1),"         /0",IF(F8/H8&gt;5,"  *  ",(F8/H8-1)))</f>
        <v>0.057019931292726644</v>
      </c>
      <c r="J8" s="498"/>
    </row>
    <row r="9" spans="1:10" ht="15.75" customHeight="1">
      <c r="A9" s="509" t="s">
        <v>194</v>
      </c>
      <c r="B9" s="508">
        <v>3565.2040000000006</v>
      </c>
      <c r="C9" s="506">
        <f>(B9/$B$6)</f>
        <v>0.08529299013557487</v>
      </c>
      <c r="D9" s="505">
        <v>4532.342</v>
      </c>
      <c r="E9" s="605">
        <f>IF(ISERROR(B9/D9-1),"         /0",IF(B9/D9&gt;5,"  *  ",(B9/D9-1)))</f>
        <v>-0.21338592718731264</v>
      </c>
      <c r="F9" s="507">
        <v>37026.585000000014</v>
      </c>
      <c r="G9" s="506">
        <f>(F9/$F$6)</f>
        <v>0.0926978097345253</v>
      </c>
      <c r="H9" s="505">
        <v>38232.059</v>
      </c>
      <c r="I9" s="605">
        <f>IF(ISERROR(F9/H9-1),"         /0",IF(F9/H9&gt;5,"  *  ",(F9/H9-1)))</f>
        <v>-0.03153044935403526</v>
      </c>
      <c r="J9" s="498"/>
    </row>
    <row r="10" spans="1:10" ht="15.75" customHeight="1">
      <c r="A10" s="509" t="s">
        <v>193</v>
      </c>
      <c r="B10" s="508">
        <v>844.405</v>
      </c>
      <c r="C10" s="506">
        <f>(B10/$B$6)</f>
        <v>0.020201320130749906</v>
      </c>
      <c r="D10" s="505">
        <v>988.302</v>
      </c>
      <c r="E10" s="605">
        <f>IF(ISERROR(B10/D10-1),"         /0",IF(B10/D10&gt;5,"  *  ",(B10/D10-1)))</f>
        <v>-0.1456002315081828</v>
      </c>
      <c r="F10" s="507">
        <v>8573.655000000002</v>
      </c>
      <c r="G10" s="506">
        <f>(F10/$F$6)</f>
        <v>0.021464551481576315</v>
      </c>
      <c r="H10" s="505">
        <v>8267.985</v>
      </c>
      <c r="I10" s="605">
        <f>IF(ISERROR(F10/H10-1),"         /0",IF(F10/H10&gt;5,"  *  ",(F10/H10-1)))</f>
        <v>0.036970313806810484</v>
      </c>
      <c r="J10" s="498"/>
    </row>
    <row r="11" spans="1:10" ht="15.75" customHeight="1">
      <c r="A11" s="509" t="s">
        <v>190</v>
      </c>
      <c r="B11" s="508">
        <v>617.2090000000001</v>
      </c>
      <c r="C11" s="506">
        <f>(B11/$B$6)</f>
        <v>0.014765943589367685</v>
      </c>
      <c r="D11" s="505">
        <v>477.92999999999995</v>
      </c>
      <c r="E11" s="605">
        <f>IF(ISERROR(B11/D11-1),"         /0",IF(B11/D11&gt;5,"  *  ",(B11/D11-1)))</f>
        <v>0.29142133785282387</v>
      </c>
      <c r="F11" s="507">
        <v>4862.253</v>
      </c>
      <c r="G11" s="506">
        <f>(F11/$F$6)</f>
        <v>0.012172880741638059</v>
      </c>
      <c r="H11" s="505">
        <v>4158.9529999999995</v>
      </c>
      <c r="I11" s="605">
        <f>IF(ISERROR(F11/H11-1),"         /0",IF(F11/H11&gt;5,"  *  ",(F11/H11-1)))</f>
        <v>0.16910506081698928</v>
      </c>
      <c r="J11" s="498"/>
    </row>
    <row r="12" spans="1:10" ht="15.75" customHeight="1">
      <c r="A12" s="509" t="s">
        <v>195</v>
      </c>
      <c r="B12" s="508">
        <v>351.0489999999999</v>
      </c>
      <c r="C12" s="506">
        <f>(B12/$B$6)</f>
        <v>0.008398402698444019</v>
      </c>
      <c r="D12" s="505">
        <v>260.31100000000004</v>
      </c>
      <c r="E12" s="605">
        <f>IF(ISERROR(B12/D12-1),"         /0",IF(B12/D12&gt;5,"  *  ",(B12/D12-1)))</f>
        <v>0.34857535793723615</v>
      </c>
      <c r="F12" s="507">
        <v>2646.765000000001</v>
      </c>
      <c r="G12" s="506">
        <f>(F12/$F$6)</f>
        <v>0.006626301571749077</v>
      </c>
      <c r="H12" s="505">
        <v>1886.7540000000004</v>
      </c>
      <c r="I12" s="605">
        <f>IF(ISERROR(F12/H12-1),"         /0",IF(F12/H12&gt;5,"  *  ",(F12/H12-1)))</f>
        <v>0.40281403935012206</v>
      </c>
      <c r="J12" s="498"/>
    </row>
    <row r="13" spans="1:10" ht="15.75" customHeight="1">
      <c r="A13" s="509" t="s">
        <v>188</v>
      </c>
      <c r="B13" s="508">
        <v>184.909</v>
      </c>
      <c r="C13" s="506">
        <f>(B13/$B$6)</f>
        <v>0.004423713625637975</v>
      </c>
      <c r="D13" s="505">
        <v>146.672</v>
      </c>
      <c r="E13" s="605">
        <f>IF(ISERROR(B13/D13-1),"         /0",IF(B13/D13&gt;5,"  *  ",(B13/D13-1)))</f>
        <v>0.26069733827860797</v>
      </c>
      <c r="F13" s="507">
        <v>1735.768</v>
      </c>
      <c r="G13" s="506">
        <f>(F13/$F$6)</f>
        <v>0.004345577422473</v>
      </c>
      <c r="H13" s="505">
        <v>1288.764</v>
      </c>
      <c r="I13" s="605">
        <f>IF(ISERROR(F13/H13-1),"         /0",IF(F13/H13&gt;5,"  *  ",(F13/H13-1)))</f>
        <v>0.34684705655961845</v>
      </c>
      <c r="J13" s="498"/>
    </row>
    <row r="14" spans="1:10" ht="15.75" customHeight="1">
      <c r="A14" s="509" t="s">
        <v>189</v>
      </c>
      <c r="B14" s="508">
        <v>127.74199999999999</v>
      </c>
      <c r="C14" s="506">
        <f>(B14/$B$6)</f>
        <v>0.003056065556388527</v>
      </c>
      <c r="D14" s="505">
        <v>167.281</v>
      </c>
      <c r="E14" s="605">
        <f>IF(ISERROR(B14/D14-1),"         /0",IF(B14/D14&gt;5,"  *  ",(B14/D14-1)))</f>
        <v>-0.23636276684142266</v>
      </c>
      <c r="F14" s="507">
        <v>548.6019999999999</v>
      </c>
      <c r="G14" s="506">
        <f>(F14/$F$6)</f>
        <v>0.0013734510977985144</v>
      </c>
      <c r="H14" s="505">
        <v>1362.54</v>
      </c>
      <c r="I14" s="605">
        <f>IF(ISERROR(F14/H14-1),"         /0",IF(F14/H14&gt;5,"  *  ",(F14/H14-1)))</f>
        <v>-0.5973681506597972</v>
      </c>
      <c r="J14" s="498"/>
    </row>
    <row r="15" spans="1:10" ht="15.75" customHeight="1" thickBot="1">
      <c r="A15" s="509" t="s">
        <v>102</v>
      </c>
      <c r="B15" s="508">
        <v>886.3340000000001</v>
      </c>
      <c r="C15" s="506">
        <f>(B15/$B$6)</f>
        <v>0.021204418349924606</v>
      </c>
      <c r="D15" s="505">
        <v>1506.737</v>
      </c>
      <c r="E15" s="605">
        <f>IF(ISERROR(B15/D15-1),"         /0",IF(B15/D15&gt;5,"  *  ",(B15/D15-1)))</f>
        <v>-0.4117526814566842</v>
      </c>
      <c r="F15" s="507">
        <v>11121.728000000005</v>
      </c>
      <c r="G15" s="506">
        <f>(F15/$F$6)</f>
        <v>0.027843772955651797</v>
      </c>
      <c r="H15" s="505">
        <v>12164.225999999993</v>
      </c>
      <c r="I15" s="605">
        <f>IF(ISERROR(F15/H15-1),"         /0",IF(F15/H15&gt;5,"  *  ",(F15/H15-1)))</f>
        <v>-0.08570195917109635</v>
      </c>
      <c r="J15" s="498"/>
    </row>
    <row r="16" spans="1:10" s="543" customFormat="1" ht="15.75" customHeight="1">
      <c r="A16" s="612" t="s">
        <v>186</v>
      </c>
      <c r="B16" s="611">
        <f>SUM(B17:B26)</f>
        <v>7905.448999999999</v>
      </c>
      <c r="C16" s="613">
        <f>(B16/$B$6)</f>
        <v>0.1891278545559497</v>
      </c>
      <c r="D16" s="563">
        <f>SUM(D17:D26)</f>
        <v>6888.261</v>
      </c>
      <c r="E16" s="565">
        <f>IF(ISERROR(B16/D16-1),"         /0",IF(B16/D16&gt;5,"  *  ",(B16/D16-1)))</f>
        <v>0.14766978196674008</v>
      </c>
      <c r="F16" s="611">
        <f>SUM(F17:F26)</f>
        <v>68327.98599999999</v>
      </c>
      <c r="G16" s="609">
        <f>(F16/$F$6)</f>
        <v>0.17106235008633133</v>
      </c>
      <c r="H16" s="610">
        <f>SUM(H17:H26)</f>
        <v>53114.528999999995</v>
      </c>
      <c r="I16" s="565">
        <f>IF(ISERROR(F16/H16-1),"         /0",IF(F16/H16&gt;5,"  *  ",(F16/H16-1)))</f>
        <v>0.28642741047369547</v>
      </c>
      <c r="J16" s="523"/>
    </row>
    <row r="17" spans="1:10" ht="15.75" customHeight="1">
      <c r="A17" s="519" t="s">
        <v>184</v>
      </c>
      <c r="B17" s="518">
        <v>2282.905</v>
      </c>
      <c r="C17" s="506">
        <f>(B17/$B$6)</f>
        <v>0.054615610676262714</v>
      </c>
      <c r="D17" s="516">
        <v>1569.629</v>
      </c>
      <c r="E17" s="605">
        <f>IF(ISERROR(B17/D17-1),"         /0",IF(B17/D17&gt;5,"  *  ",(B17/D17-1)))</f>
        <v>0.4544233063991556</v>
      </c>
      <c r="F17" s="517">
        <v>19665.278000000002</v>
      </c>
      <c r="G17" s="506">
        <f>(F17/$F$6)</f>
        <v>0.04923295514346099</v>
      </c>
      <c r="H17" s="516">
        <v>9739.396</v>
      </c>
      <c r="I17" s="605">
        <f>IF(ISERROR(F17/H17-1),"         /0",IF(F17/H17&gt;5,"  *  ",(F17/H17-1)))</f>
        <v>1.0191475939575718</v>
      </c>
      <c r="J17" s="498"/>
    </row>
    <row r="18" spans="1:10" ht="15.75" customHeight="1">
      <c r="A18" s="519" t="s">
        <v>185</v>
      </c>
      <c r="B18" s="518">
        <v>976.1070000000001</v>
      </c>
      <c r="C18" s="506">
        <f>(B18/$B$6)</f>
        <v>0.023352123671539014</v>
      </c>
      <c r="D18" s="516">
        <v>985.7389999999999</v>
      </c>
      <c r="E18" s="605">
        <f>IF(ISERROR(B18/D18-1),"         /0",IF(B18/D18&gt;5,"  *  ",(B18/D18-1)))</f>
        <v>-0.009771349211099345</v>
      </c>
      <c r="F18" s="517">
        <v>10109.267</v>
      </c>
      <c r="G18" s="506">
        <f>(F18/$F$6)</f>
        <v>0.025309028875374676</v>
      </c>
      <c r="H18" s="516">
        <v>7945.979000000005</v>
      </c>
      <c r="I18" s="605">
        <f>IF(ISERROR(F18/H18-1),"         /0",IF(F18/H18&gt;5,"  *  ",(F18/H18-1)))</f>
        <v>0.27224939809178883</v>
      </c>
      <c r="J18" s="498"/>
    </row>
    <row r="19" spans="1:10" ht="15.75" customHeight="1">
      <c r="A19" s="519" t="s">
        <v>182</v>
      </c>
      <c r="B19" s="518">
        <v>762.4879999999999</v>
      </c>
      <c r="C19" s="506">
        <f>(B19/$B$6)</f>
        <v>0.018241559658996848</v>
      </c>
      <c r="D19" s="516">
        <v>298.411</v>
      </c>
      <c r="E19" s="605">
        <f>IF(ISERROR(B19/D19-1),"         /0",IF(B19/D19&gt;5,"  *  ",(B19/D19-1)))</f>
        <v>1.5551605001156124</v>
      </c>
      <c r="F19" s="517">
        <v>5221.3460000000005</v>
      </c>
      <c r="G19" s="506">
        <f>(F19/$F$6)</f>
        <v>0.013071887079678683</v>
      </c>
      <c r="H19" s="516">
        <v>2454.5469999999987</v>
      </c>
      <c r="I19" s="605">
        <f>IF(ISERROR(F19/H19-1),"         /0",IF(F19/H19&gt;5,"  *  ",(F19/H19-1)))</f>
        <v>1.1272136976802658</v>
      </c>
      <c r="J19" s="498"/>
    </row>
    <row r="20" spans="1:10" ht="15.75" customHeight="1">
      <c r="A20" s="519" t="s">
        <v>178</v>
      </c>
      <c r="B20" s="518">
        <v>711.8290000000001</v>
      </c>
      <c r="C20" s="506">
        <f>(B20/$B$6)</f>
        <v>0.017029607246939058</v>
      </c>
      <c r="D20" s="516">
        <v>534.409</v>
      </c>
      <c r="E20" s="605">
        <f>IF(ISERROR(B20/D20-1),"         /0",IF(B20/D20&gt;5,"  *  ",(B20/D20-1)))</f>
        <v>0.33199291179602164</v>
      </c>
      <c r="F20" s="517">
        <v>6774.143</v>
      </c>
      <c r="G20" s="506">
        <f>(F20/$F$6)</f>
        <v>0.016959387935140822</v>
      </c>
      <c r="H20" s="516">
        <v>4470.668</v>
      </c>
      <c r="I20" s="605">
        <f>IF(ISERROR(F20/H20-1),"         /0",IF(F20/H20&gt;5,"  *  ",(F20/H20-1)))</f>
        <v>0.5152417938437837</v>
      </c>
      <c r="J20" s="498"/>
    </row>
    <row r="21" spans="1:10" ht="15.75" customHeight="1">
      <c r="A21" s="519" t="s">
        <v>181</v>
      </c>
      <c r="B21" s="518">
        <v>634.478</v>
      </c>
      <c r="C21" s="506">
        <f>(B21/$B$6)</f>
        <v>0.015179082542047877</v>
      </c>
      <c r="D21" s="516">
        <v>486.945</v>
      </c>
      <c r="E21" s="605">
        <f>IF(ISERROR(B21/D21-1),"         /0",IF(B21/D21&gt;5,"  *  ",(B21/D21-1)))</f>
        <v>0.30297672221708805</v>
      </c>
      <c r="F21" s="517">
        <v>5795.522</v>
      </c>
      <c r="G21" s="506">
        <f>(F21/$F$6)</f>
        <v>0.01450936389808175</v>
      </c>
      <c r="H21" s="516">
        <v>3866.9109999999996</v>
      </c>
      <c r="I21" s="605">
        <f>IF(ISERROR(F21/H21-1),"         /0",IF(F21/H21&gt;5,"  *  ",(F21/H21-1)))</f>
        <v>0.4987471912335195</v>
      </c>
      <c r="J21" s="498"/>
    </row>
    <row r="22" spans="1:10" ht="15.75" customHeight="1">
      <c r="A22" s="519" t="s">
        <v>238</v>
      </c>
      <c r="B22" s="518">
        <v>573.8240000000001</v>
      </c>
      <c r="C22" s="506">
        <f>(B22/$B$6)</f>
        <v>0.013728012414312369</v>
      </c>
      <c r="D22" s="516">
        <v>476.55100000000004</v>
      </c>
      <c r="E22" s="605">
        <f>IF(ISERROR(B22/D22-1),"         /0",IF(B22/D22&gt;5,"  *  ",(B22/D22-1)))</f>
        <v>0.204118761685528</v>
      </c>
      <c r="F22" s="517">
        <v>5675.352000000001</v>
      </c>
      <c r="G22" s="506">
        <f>(F22/$F$6)</f>
        <v>0.014208512609857416</v>
      </c>
      <c r="H22" s="516">
        <v>4138.107000000001</v>
      </c>
      <c r="I22" s="605">
        <f>IF(ISERROR(F22/H22-1),"         /0",IF(F22/H22&gt;5,"  *  ",(F22/H22-1)))</f>
        <v>0.37148507759707505</v>
      </c>
      <c r="J22" s="498"/>
    </row>
    <row r="23" spans="1:10" ht="15.75" customHeight="1">
      <c r="A23" s="519" t="s">
        <v>180</v>
      </c>
      <c r="B23" s="518">
        <v>496.677</v>
      </c>
      <c r="C23" s="506">
        <f>(B23/$B$6)</f>
        <v>0.011882368151041824</v>
      </c>
      <c r="D23" s="516">
        <v>396.152</v>
      </c>
      <c r="E23" s="605">
        <f>IF(ISERROR(B23/D23-1),"         /0",IF(B23/D23&gt;5,"  *  ",(B23/D23-1)))</f>
        <v>0.25375360972555994</v>
      </c>
      <c r="F23" s="517">
        <v>4656.3009999999995</v>
      </c>
      <c r="G23" s="506">
        <f>(F23/$F$6)</f>
        <v>0.0116572701523697</v>
      </c>
      <c r="H23" s="516">
        <v>3371.6309999999994</v>
      </c>
      <c r="I23" s="605">
        <f>IF(ISERROR(F23/H23-1),"         /0",IF(F23/H23&gt;5,"  *  ",(F23/H23-1)))</f>
        <v>0.3810233088970887</v>
      </c>
      <c r="J23" s="498"/>
    </row>
    <row r="24" spans="1:10" ht="15.75" customHeight="1">
      <c r="A24" s="519" t="s">
        <v>183</v>
      </c>
      <c r="B24" s="518">
        <v>471.146</v>
      </c>
      <c r="C24" s="506">
        <f>(B24/$B$6)</f>
        <v>0.01127157131272588</v>
      </c>
      <c r="D24" s="516">
        <v>1234.584</v>
      </c>
      <c r="E24" s="605">
        <f>IF(ISERROR(B24/D24-1),"         /0",IF(B24/D24&gt;5,"  *  ",(B24/D24-1)))</f>
        <v>-0.6183767163676186</v>
      </c>
      <c r="F24" s="517">
        <v>3402.4349999999995</v>
      </c>
      <c r="G24" s="506">
        <f>(F24/$F$6)</f>
        <v>0.008518157217688031</v>
      </c>
      <c r="H24" s="516">
        <v>11489.586999999994</v>
      </c>
      <c r="I24" s="605">
        <f>IF(ISERROR(F24/H24-1),"         /0",IF(F24/H24&gt;5,"  *  ",(F24/H24-1)))</f>
        <v>-0.7038679458191142</v>
      </c>
      <c r="J24" s="498"/>
    </row>
    <row r="25" spans="1:10" ht="15.75" customHeight="1">
      <c r="A25" s="519" t="s">
        <v>177</v>
      </c>
      <c r="B25" s="518">
        <v>126.88499999999999</v>
      </c>
      <c r="C25" s="506">
        <f>(B25/$B$6)</f>
        <v>0.0030355629168351697</v>
      </c>
      <c r="D25" s="516">
        <v>212.65800000000002</v>
      </c>
      <c r="E25" s="605">
        <f>IF(ISERROR(B25/D25-1),"         /0",IF(B25/D25&gt;5,"  *  ",(B25/D25-1)))</f>
        <v>-0.40333775357616464</v>
      </c>
      <c r="F25" s="517">
        <v>1716.6190000000004</v>
      </c>
      <c r="G25" s="506">
        <f>(F25/$F$6)</f>
        <v>0.004297636993761943</v>
      </c>
      <c r="H25" s="516">
        <v>2060.775999999999</v>
      </c>
      <c r="I25" s="605">
        <f>IF(ISERROR(F25/H25-1),"         /0",IF(F25/H25&gt;5,"  *  ",(F25/H25-1)))</f>
        <v>-0.1670035947623607</v>
      </c>
      <c r="J25" s="498"/>
    </row>
    <row r="26" spans="1:10" ht="15.75" customHeight="1" thickBot="1">
      <c r="A26" s="519" t="s">
        <v>102</v>
      </c>
      <c r="B26" s="518">
        <v>869.1099999999999</v>
      </c>
      <c r="C26" s="506">
        <f>(B26/$B$6)</f>
        <v>0.02079235596524896</v>
      </c>
      <c r="D26" s="516">
        <v>693.1830000000002</v>
      </c>
      <c r="E26" s="605">
        <f>IF(ISERROR(B26/D26-1),"         /0",IF(B26/D26&gt;5,"  *  ",(B26/D26-1)))</f>
        <v>0.25379589516765355</v>
      </c>
      <c r="F26" s="517">
        <v>5311.723000000003</v>
      </c>
      <c r="G26" s="506">
        <f>(F26/$F$6)</f>
        <v>0.013298150180917357</v>
      </c>
      <c r="H26" s="516">
        <v>3576.927</v>
      </c>
      <c r="I26" s="605">
        <f>IF(ISERROR(F26/H26-1),"         /0",IF(F26/H26&gt;5,"  *  ",(F26/H26-1)))</f>
        <v>0.4849961992514811</v>
      </c>
      <c r="J26" s="498"/>
    </row>
    <row r="27" spans="1:10" s="543" customFormat="1" ht="15.75" customHeight="1">
      <c r="A27" s="612" t="s">
        <v>174</v>
      </c>
      <c r="B27" s="611">
        <f>SUM(B28:B33)</f>
        <v>5065.272000000001</v>
      </c>
      <c r="C27" s="609">
        <f>(B27/$B$6)</f>
        <v>0.12118021710118232</v>
      </c>
      <c r="D27" s="608">
        <f>SUM(D28:D33)</f>
        <v>3811.496</v>
      </c>
      <c r="E27" s="565">
        <f>IF(ISERROR(B27/D27-1),"         /0",IF(B27/D27&gt;5,"  *  ",(B27/D27-1)))</f>
        <v>0.3289459047051344</v>
      </c>
      <c r="F27" s="610">
        <f>SUM(F28:F33)</f>
        <v>40446.258</v>
      </c>
      <c r="G27" s="609">
        <f>(F27/$F$6)</f>
        <v>0.101259123101888</v>
      </c>
      <c r="H27" s="608">
        <f>SUM(H28:H33)</f>
        <v>31779.76800000001</v>
      </c>
      <c r="I27" s="565">
        <f>IF(ISERROR(F27/H27-1),"         /0",IF(F27/H27&gt;5,"  *  ",(F27/H27-1)))</f>
        <v>0.27270463396711975</v>
      </c>
      <c r="J27" s="523"/>
    </row>
    <row r="28" spans="1:10" ht="15.75" customHeight="1">
      <c r="A28" s="509" t="s">
        <v>237</v>
      </c>
      <c r="B28" s="508">
        <v>2389.64</v>
      </c>
      <c r="C28" s="506">
        <f>(B28/$B$6)</f>
        <v>0.05716911036439292</v>
      </c>
      <c r="D28" s="505">
        <v>1691.594</v>
      </c>
      <c r="E28" s="605">
        <f>IF(ISERROR(B28/D28-1),"         /0",IF(B28/D28&gt;5,"  *  ",(B28/D28-1)))</f>
        <v>0.4126557554590522</v>
      </c>
      <c r="F28" s="507">
        <v>19262.832000000002</v>
      </c>
      <c r="G28" s="506">
        <f>(F28/$F$6)</f>
        <v>0.04822541251601045</v>
      </c>
      <c r="H28" s="505">
        <v>13180.852000000003</v>
      </c>
      <c r="I28" s="605">
        <f>IF(ISERROR(F28/H28-1),"         /0",IF(F28/H28&gt;5,"  *  ",(F28/H28-1)))</f>
        <v>0.4614254070981145</v>
      </c>
      <c r="J28" s="498"/>
    </row>
    <row r="29" spans="1:10" ht="15.75" customHeight="1">
      <c r="A29" s="509" t="s">
        <v>173</v>
      </c>
      <c r="B29" s="508">
        <v>1258.4150000000002</v>
      </c>
      <c r="C29" s="506">
        <f>(B29/$B$6)</f>
        <v>0.03010598500996281</v>
      </c>
      <c r="D29" s="505">
        <v>660.417</v>
      </c>
      <c r="E29" s="605">
        <f>IF(ISERROR(B29/D29-1),"         /0",IF(B29/D29&gt;5,"  *  ",(B29/D29-1)))</f>
        <v>0.9054854735720008</v>
      </c>
      <c r="F29" s="507">
        <v>7885.420999999999</v>
      </c>
      <c r="G29" s="506">
        <f>(F29/$F$6)</f>
        <v>0.019741525056513578</v>
      </c>
      <c r="H29" s="505">
        <v>5461.737</v>
      </c>
      <c r="I29" s="605">
        <f>IF(ISERROR(F29/H29-1),"         /0",IF(F29/H29&gt;5,"  *  ",(F29/H29-1)))</f>
        <v>0.443756995256271</v>
      </c>
      <c r="J29" s="498"/>
    </row>
    <row r="30" spans="1:10" ht="15.75" customHeight="1">
      <c r="A30" s="509" t="s">
        <v>236</v>
      </c>
      <c r="B30" s="508">
        <v>444.64700000000005</v>
      </c>
      <c r="C30" s="506">
        <f>(B30/$B$6)</f>
        <v>0.010637616300445348</v>
      </c>
      <c r="D30" s="505">
        <v>450.758</v>
      </c>
      <c r="E30" s="605">
        <f>IF(ISERROR(B30/D30-1),"         /0",IF(B30/D30&gt;5,"  *  ",(B30/D30-1)))</f>
        <v>-0.01355716371090454</v>
      </c>
      <c r="F30" s="507">
        <v>4227.837</v>
      </c>
      <c r="G30" s="506">
        <f>(F30/$F$6)</f>
        <v>0.010584590229279479</v>
      </c>
      <c r="H30" s="505">
        <v>4947.804</v>
      </c>
      <c r="I30" s="605">
        <f>IF(ISERROR(F30/H30-1),"         /0",IF(F30/H30&gt;5,"  *  ",(F30/H30-1)))</f>
        <v>-0.14551243339469377</v>
      </c>
      <c r="J30" s="498"/>
    </row>
    <row r="31" spans="1:10" ht="15.75" customHeight="1">
      <c r="A31" s="509" t="s">
        <v>171</v>
      </c>
      <c r="B31" s="508">
        <v>310.423</v>
      </c>
      <c r="C31" s="506">
        <f>(B31/$B$6)</f>
        <v>0.007426477103934461</v>
      </c>
      <c r="D31" s="505">
        <v>160.945</v>
      </c>
      <c r="E31" s="605">
        <f>IF(ISERROR(B31/D31-1),"         /0",IF(B31/D31&gt;5,"  *  ",(B31/D31-1)))</f>
        <v>0.9287520581565132</v>
      </c>
      <c r="F31" s="507">
        <v>1850.6829999999998</v>
      </c>
      <c r="G31" s="506">
        <f>(F31/$F$6)</f>
        <v>0.004633272569234251</v>
      </c>
      <c r="H31" s="505">
        <v>547.258</v>
      </c>
      <c r="I31" s="605">
        <f>IF(ISERROR(F31/H31-1),"         /0",IF(F31/H31&gt;5,"  *  ",(F31/H31-1)))</f>
        <v>2.381737681313018</v>
      </c>
      <c r="J31" s="498"/>
    </row>
    <row r="32" spans="1:10" ht="15.75" customHeight="1">
      <c r="A32" s="509" t="s">
        <v>172</v>
      </c>
      <c r="B32" s="508">
        <v>293.68100000000004</v>
      </c>
      <c r="C32" s="506">
        <f>(B32/$B$6)</f>
        <v>0.007025945958774242</v>
      </c>
      <c r="D32" s="505">
        <v>348.724</v>
      </c>
      <c r="E32" s="605">
        <f>IF(ISERROR(B32/D32-1),"         /0",IF(B32/D32&gt;5,"  *  ",(B32/D32-1)))</f>
        <v>-0.15784115805049248</v>
      </c>
      <c r="F32" s="507">
        <v>3051.788</v>
      </c>
      <c r="G32" s="506">
        <f>(F32/$F$6)</f>
        <v>0.007640295840788649</v>
      </c>
      <c r="H32" s="505">
        <v>2670.481</v>
      </c>
      <c r="I32" s="605">
        <f>IF(ISERROR(F32/H32-1),"         /0",IF(F32/H32&gt;5,"  *  ",(F32/H32-1)))</f>
        <v>0.14278588763597266</v>
      </c>
      <c r="J32" s="498"/>
    </row>
    <row r="33" spans="1:10" ht="15.75" customHeight="1" thickBot="1">
      <c r="A33" s="509" t="s">
        <v>102</v>
      </c>
      <c r="B33" s="508">
        <v>368.466</v>
      </c>
      <c r="C33" s="506">
        <f>(B33/$B$6)</f>
        <v>0.008815082363672521</v>
      </c>
      <c r="D33" s="505">
        <v>499.058</v>
      </c>
      <c r="E33" s="605">
        <f>IF(ISERROR(B33/D33-1),"         /0",IF(B33/D33&gt;5,"  *  ",(B33/D33-1)))</f>
        <v>-0.26167699946699574</v>
      </c>
      <c r="F33" s="507">
        <v>4167.697000000001</v>
      </c>
      <c r="G33" s="506">
        <f>(F33/$F$6)</f>
        <v>0.010434026890061609</v>
      </c>
      <c r="H33" s="505">
        <v>4971.636000000004</v>
      </c>
      <c r="I33" s="605">
        <f>IF(ISERROR(F33/H33-1),"         /0",IF(F33/H33&gt;5,"  *  ",(F33/H33-1)))</f>
        <v>-0.16170512080932764</v>
      </c>
      <c r="J33" s="498"/>
    </row>
    <row r="34" spans="1:10" s="543" customFormat="1" ht="15.75" customHeight="1">
      <c r="A34" s="612" t="s">
        <v>167</v>
      </c>
      <c r="B34" s="611">
        <f>SUM(B35:B40)</f>
        <v>6069.767</v>
      </c>
      <c r="C34" s="609">
        <f>(B34/$B$6)</f>
        <v>0.1452114877174596</v>
      </c>
      <c r="D34" s="608">
        <f>SUM(D35:D40)</f>
        <v>4306.123</v>
      </c>
      <c r="E34" s="565">
        <f>IF(ISERROR(B34/D34-1),"         /0",IF(B34/D34&gt;5,"  *  ",(B34/D34-1)))</f>
        <v>0.40956656370475253</v>
      </c>
      <c r="F34" s="610">
        <f>SUM(F35:F40)</f>
        <v>46031.554000000004</v>
      </c>
      <c r="G34" s="609">
        <f>(F34/$F$6)</f>
        <v>0.1152421762492146</v>
      </c>
      <c r="H34" s="608">
        <f>SUM(H35:H40)</f>
        <v>34017.223</v>
      </c>
      <c r="I34" s="565">
        <f>IF(ISERROR(F34/H34-1),"         /0",IF(F34/H34&gt;5,"  *  ",(F34/H34-1)))</f>
        <v>0.3531837681165215</v>
      </c>
      <c r="J34" s="523"/>
    </row>
    <row r="35" spans="1:10" ht="15.75" customHeight="1">
      <c r="A35" s="509" t="s">
        <v>166</v>
      </c>
      <c r="B35" s="508">
        <v>2983.607</v>
      </c>
      <c r="C35" s="506">
        <f>(B35/$B$6)</f>
        <v>0.0713790185412762</v>
      </c>
      <c r="D35" s="505">
        <v>2318.441</v>
      </c>
      <c r="E35" s="605">
        <f>IF(ISERROR(B35/D35-1),"         /0",IF(B35/D35&gt;5,"  *  ",(B35/D35-1)))</f>
        <v>0.2869022761415969</v>
      </c>
      <c r="F35" s="507">
        <v>24665.42</v>
      </c>
      <c r="G35" s="506">
        <f>(F35/$F$6)</f>
        <v>0.06175104752928615</v>
      </c>
      <c r="H35" s="505">
        <v>16900.030999999995</v>
      </c>
      <c r="I35" s="605">
        <f>IF(ISERROR(F35/H35-1),"         /0",IF(F35/H35&gt;5,"  *  ",(F35/H35-1)))</f>
        <v>0.4594896305219798</v>
      </c>
      <c r="J35" s="498"/>
    </row>
    <row r="36" spans="1:10" ht="15.75" customHeight="1">
      <c r="A36" s="509" t="s">
        <v>165</v>
      </c>
      <c r="B36" s="508">
        <v>1649.091</v>
      </c>
      <c r="C36" s="506">
        <f>(B36/$B$6)</f>
        <v>0.03945241349321533</v>
      </c>
      <c r="D36" s="505">
        <v>1198.507</v>
      </c>
      <c r="E36" s="605">
        <f>IF(ISERROR(B36/D36-1),"         /0",IF(B36/D36&gt;5,"  *  ",(B36/D36-1)))</f>
        <v>0.3759544166200113</v>
      </c>
      <c r="F36" s="507">
        <v>12125.319000000007</v>
      </c>
      <c r="G36" s="506">
        <f>(F36/$F$6)</f>
        <v>0.03035631057070007</v>
      </c>
      <c r="H36" s="505">
        <v>11873.277</v>
      </c>
      <c r="I36" s="605">
        <f>IF(ISERROR(F36/H36-1),"         /0",IF(F36/H36&gt;5,"  *  ",(F36/H36-1)))</f>
        <v>0.021227669496804102</v>
      </c>
      <c r="J36" s="498"/>
    </row>
    <row r="37" spans="1:10" ht="15.75" customHeight="1">
      <c r="A37" s="509" t="s">
        <v>162</v>
      </c>
      <c r="B37" s="508">
        <v>528.7060000000001</v>
      </c>
      <c r="C37" s="506">
        <f>(B37/$B$6)</f>
        <v>0.012648621409215082</v>
      </c>
      <c r="D37" s="505">
        <v>194.41400000000002</v>
      </c>
      <c r="E37" s="605">
        <f>IF(ISERROR(B37/D37-1),"         /0",IF(B37/D37&gt;5,"  *  ",(B37/D37-1)))</f>
        <v>1.7194852222576569</v>
      </c>
      <c r="F37" s="507">
        <v>2453.19</v>
      </c>
      <c r="G37" s="506">
        <f>(F37/$F$6)</f>
        <v>0.006141677388358662</v>
      </c>
      <c r="H37" s="505">
        <v>1202.2049999999997</v>
      </c>
      <c r="I37" s="605">
        <f>IF(ISERROR(F37/H37-1),"         /0",IF(F37/H37&gt;5,"  *  ",(F37/H37-1)))</f>
        <v>1.0405754426241787</v>
      </c>
      <c r="J37" s="498"/>
    </row>
    <row r="38" spans="1:10" ht="15.75" customHeight="1">
      <c r="A38" s="509" t="s">
        <v>164</v>
      </c>
      <c r="B38" s="508">
        <v>227.74600000000004</v>
      </c>
      <c r="C38" s="506">
        <f>(B38/$B$6)</f>
        <v>0.005448534594771193</v>
      </c>
      <c r="D38" s="505">
        <v>91.171</v>
      </c>
      <c r="E38" s="605">
        <f>IF(ISERROR(B38/D38-1),"         /0",IF(B38/D38&gt;5,"  *  ",(B38/D38-1)))</f>
        <v>1.4980092353928334</v>
      </c>
      <c r="F38" s="507">
        <v>1700.026</v>
      </c>
      <c r="G38" s="506">
        <f>(F38/$F$6)</f>
        <v>0.004256095632145012</v>
      </c>
      <c r="H38" s="505">
        <v>957.8589999999999</v>
      </c>
      <c r="I38" s="605">
        <f>IF(ISERROR(F38/H38-1),"         /0",IF(F38/H38&gt;5,"  *  ",(F38/H38-1)))</f>
        <v>0.7748186319698414</v>
      </c>
      <c r="J38" s="498"/>
    </row>
    <row r="39" spans="1:10" ht="15.75" customHeight="1">
      <c r="A39" s="509" t="s">
        <v>163</v>
      </c>
      <c r="B39" s="508">
        <v>174.029</v>
      </c>
      <c r="C39" s="506">
        <f>(B39/$B$6)</f>
        <v>0.004163423405870731</v>
      </c>
      <c r="D39" s="505">
        <v>162.11599999999999</v>
      </c>
      <c r="E39" s="605">
        <f>IF(ISERROR(B39/D39-1),"         /0",IF(B39/D39&gt;5,"  *  ",(B39/D39-1)))</f>
        <v>0.07348441856448473</v>
      </c>
      <c r="F39" s="507">
        <v>848.775</v>
      </c>
      <c r="G39" s="506">
        <f>(F39/$F$6)</f>
        <v>0.0021249484244204985</v>
      </c>
      <c r="H39" s="505">
        <v>913.6119999999999</v>
      </c>
      <c r="I39" s="605">
        <f>IF(ISERROR(F39/H39-1),"         /0",IF(F39/H39&gt;5,"  *  ",(F39/H39-1)))</f>
        <v>-0.07096776312044928</v>
      </c>
      <c r="J39" s="498"/>
    </row>
    <row r="40" spans="1:10" ht="15.75" customHeight="1" thickBot="1">
      <c r="A40" s="509" t="s">
        <v>102</v>
      </c>
      <c r="B40" s="508">
        <v>506.588</v>
      </c>
      <c r="C40" s="506">
        <f>(B40/$B$6)</f>
        <v>0.012119476273111046</v>
      </c>
      <c r="D40" s="505">
        <v>341.47399999999993</v>
      </c>
      <c r="E40" s="605">
        <f>IF(ISERROR(B40/D40-1),"         /0",IF(B40/D40&gt;5,"  *  ",(B40/D40-1)))</f>
        <v>0.48353315332939006</v>
      </c>
      <c r="F40" s="507">
        <v>4238.824000000003</v>
      </c>
      <c r="G40" s="506">
        <f>(F40/$F$6)</f>
        <v>0.010612096704304207</v>
      </c>
      <c r="H40" s="505">
        <v>2170.2390000000005</v>
      </c>
      <c r="I40" s="605">
        <f>IF(ISERROR(F40/H40-1),"         /0",IF(F40/H40&gt;5,"  *  ",(F40/H40-1)))</f>
        <v>0.9531599975855205</v>
      </c>
      <c r="J40" s="498"/>
    </row>
    <row r="41" spans="1:10" s="543" customFormat="1" ht="15.75" customHeight="1">
      <c r="A41" s="612" t="s">
        <v>159</v>
      </c>
      <c r="B41" s="611">
        <f>SUM(B42:B45)</f>
        <v>1007.284</v>
      </c>
      <c r="C41" s="609">
        <f>(B41/$B$6)</f>
        <v>0.024097993908826082</v>
      </c>
      <c r="D41" s="608">
        <f>SUM(D42:D45)</f>
        <v>737.446</v>
      </c>
      <c r="E41" s="565">
        <f>IF(ISERROR(B41/D41-1),"         /0",IF(B41/D41&gt;5,"  *  ",(B41/D41-1)))</f>
        <v>0.3659088258665719</v>
      </c>
      <c r="F41" s="610">
        <f>SUM(F42:F45)</f>
        <v>10925.8</v>
      </c>
      <c r="G41" s="609">
        <f>(F41/$F$6)</f>
        <v>0.027353257925284657</v>
      </c>
      <c r="H41" s="608">
        <f>SUM(H42:H45)</f>
        <v>5670.830000000001</v>
      </c>
      <c r="I41" s="565">
        <f>IF(ISERROR(F41/H41-1),"         /0",IF(F41/H41&gt;5,"  *  ",(F41/H41-1)))</f>
        <v>0.9266668194955585</v>
      </c>
      <c r="J41" s="523"/>
    </row>
    <row r="42" spans="1:10" ht="15.75" customHeight="1">
      <c r="A42" s="509" t="s">
        <v>156</v>
      </c>
      <c r="B42" s="508">
        <v>664.345</v>
      </c>
      <c r="C42" s="506">
        <f>(B42/$B$6)</f>
        <v>0.01589361268853577</v>
      </c>
      <c r="D42" s="505">
        <v>541.25</v>
      </c>
      <c r="E42" s="605">
        <f>IF(ISERROR(B42/D42-1),"         /0",IF(B42/D42&gt;5,"  *  ",(B42/D42-1)))</f>
        <v>0.22742725173210165</v>
      </c>
      <c r="F42" s="607">
        <v>4192.192</v>
      </c>
      <c r="G42" s="506">
        <f>(F42/$F$6)</f>
        <v>0.010495351283047002</v>
      </c>
      <c r="H42" s="606">
        <v>3968.4570000000003</v>
      </c>
      <c r="I42" s="605">
        <f>IF(ISERROR(F42/H42-1),"         /0",IF(F42/H42&gt;5,"  *  ",(F42/H42-1)))</f>
        <v>0.05637833545884452</v>
      </c>
      <c r="J42" s="498"/>
    </row>
    <row r="43" spans="1:10" ht="15.75" customHeight="1">
      <c r="A43" s="509" t="s">
        <v>158</v>
      </c>
      <c r="B43" s="508">
        <v>89.888</v>
      </c>
      <c r="C43" s="506">
        <f>(B43/$B$6)</f>
        <v>0.002150456550959371</v>
      </c>
      <c r="D43" s="505">
        <v>9.096</v>
      </c>
      <c r="E43" s="605" t="str">
        <f>IF(ISERROR(B43/D43-1),"         /0",IF(B43/D43&gt;5,"  *  ",(B43/D43-1)))</f>
        <v>  *  </v>
      </c>
      <c r="F43" s="607">
        <v>759.4630000000001</v>
      </c>
      <c r="G43" s="506">
        <f>(F43/$F$6)</f>
        <v>0.0019013516011377166</v>
      </c>
      <c r="H43" s="606">
        <v>957.1479999999999</v>
      </c>
      <c r="I43" s="605">
        <f>IF(ISERROR(F43/H43-1),"         /0",IF(F43/H43&gt;5,"  *  ",(F43/H43-1)))</f>
        <v>-0.20653545742142265</v>
      </c>
      <c r="J43" s="498"/>
    </row>
    <row r="44" spans="1:10" ht="15.75" customHeight="1">
      <c r="A44" s="509" t="s">
        <v>157</v>
      </c>
      <c r="B44" s="508">
        <v>53.843</v>
      </c>
      <c r="C44" s="506">
        <f>(B44/$B$6)</f>
        <v>0.0012881255793132055</v>
      </c>
      <c r="D44" s="505">
        <v>116.178</v>
      </c>
      <c r="E44" s="605">
        <f>IF(ISERROR(B44/D44-1),"         /0",IF(B44/D44&gt;5,"  *  ",(B44/D44-1)))</f>
        <v>-0.5365473669713714</v>
      </c>
      <c r="F44" s="607">
        <v>320.2520000000001</v>
      </c>
      <c r="G44" s="506">
        <f>(F44/$F$6)</f>
        <v>0.0008017660543931122</v>
      </c>
      <c r="H44" s="606">
        <v>440.99099999999993</v>
      </c>
      <c r="I44" s="605">
        <f>IF(ISERROR(F44/H44-1),"         /0",IF(F44/H44&gt;5,"  *  ",(F44/H44-1)))</f>
        <v>-0.2737901680533159</v>
      </c>
      <c r="J44" s="498"/>
    </row>
    <row r="45" spans="1:10" ht="15.75" customHeight="1" thickBot="1">
      <c r="A45" s="509" t="s">
        <v>102</v>
      </c>
      <c r="B45" s="508">
        <v>199.208</v>
      </c>
      <c r="C45" s="506">
        <f>(B45/$B$6)</f>
        <v>0.004765799090017737</v>
      </c>
      <c r="D45" s="505">
        <v>70.92199999999998</v>
      </c>
      <c r="E45" s="605">
        <f>IF(ISERROR(B45/D45-1),"         /0",IF(B45/D45&gt;5,"  *  ",(B45/D45-1)))</f>
        <v>1.808832238233553</v>
      </c>
      <c r="F45" s="607">
        <v>5653.893</v>
      </c>
      <c r="G45" s="506">
        <f>(F45/$F$6)</f>
        <v>0.014154788986706827</v>
      </c>
      <c r="H45" s="606">
        <v>304.234</v>
      </c>
      <c r="I45" s="605" t="str">
        <f>IF(ISERROR(F45/H45-1),"         /0",IF(F45/H45&gt;5,"  *  ",(F45/H45-1)))</f>
        <v>  *  </v>
      </c>
      <c r="J45" s="498"/>
    </row>
    <row r="46" spans="1:10" ht="15.75" customHeight="1" thickBot="1">
      <c r="A46" s="503" t="s">
        <v>153</v>
      </c>
      <c r="B46" s="502">
        <v>44.973</v>
      </c>
      <c r="C46" s="501">
        <f>(B46/$B$6)</f>
        <v>0.0010759220637492856</v>
      </c>
      <c r="D46" s="500">
        <v>97.704</v>
      </c>
      <c r="E46" s="499">
        <f>IF(ISERROR(B46/D46-1),"         /0",IF(B46/D46&gt;5,"  *  ",(B46/D46-1)))</f>
        <v>-0.539701547531319</v>
      </c>
      <c r="F46" s="502">
        <v>483.7189999999998</v>
      </c>
      <c r="G46" s="501">
        <f>(F46/$F$6)</f>
        <v>0.0012110134333742852</v>
      </c>
      <c r="H46" s="554">
        <v>438.7519999999998</v>
      </c>
      <c r="I46" s="499">
        <f>IF(ISERROR(F46/H46-1),"         /0",IF(F46/H46&gt;5,"  *  ",(F46/H46-1)))</f>
        <v>0.10248842170520045</v>
      </c>
      <c r="J46" s="498"/>
    </row>
    <row r="47" ht="14.25">
      <c r="A47" s="210" t="s">
        <v>235</v>
      </c>
    </row>
    <row r="48" ht="14.25">
      <c r="A48" s="210" t="s">
        <v>234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G4:G5 C4:C5 I3:I5 E3:E5">
    <cfRule type="cellIs" priority="3" dxfId="1" operator="lessThan" stopIfTrue="1">
      <formula>0</formula>
    </cfRule>
  </conditionalFormatting>
  <conditionalFormatting sqref="E6:E46 I6:I46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4.00390625" style="553" customWidth="1"/>
    <col min="2" max="2" width="8.421875" style="553" bestFit="1" customWidth="1"/>
    <col min="3" max="3" width="9.28125" style="553" bestFit="1" customWidth="1"/>
    <col min="4" max="4" width="8.421875" style="553" customWidth="1"/>
    <col min="5" max="5" width="10.8515625" style="553" bestFit="1" customWidth="1"/>
    <col min="6" max="6" width="8.421875" style="553" bestFit="1" customWidth="1"/>
    <col min="7" max="7" width="9.28125" style="553" bestFit="1" customWidth="1"/>
    <col min="8" max="8" width="8.421875" style="553" bestFit="1" customWidth="1"/>
    <col min="9" max="9" width="9.28125" style="553" customWidth="1"/>
    <col min="10" max="10" width="10.00390625" style="553" customWidth="1"/>
    <col min="11" max="11" width="9.8515625" style="553" customWidth="1"/>
    <col min="12" max="12" width="9.00390625" style="553" customWidth="1"/>
    <col min="13" max="13" width="10.8515625" style="553" bestFit="1" customWidth="1"/>
    <col min="14" max="14" width="9.140625" style="553" customWidth="1"/>
    <col min="15" max="15" width="10.00390625" style="553" customWidth="1"/>
    <col min="16" max="16" width="9.28125" style="553" customWidth="1"/>
    <col min="17" max="17" width="9.7109375" style="553" customWidth="1"/>
    <col min="18" max="16384" width="9.140625" style="553" customWidth="1"/>
  </cols>
  <sheetData>
    <row r="1" spans="16:17" ht="18.75" thickBot="1">
      <c r="P1" s="552" t="s">
        <v>36</v>
      </c>
      <c r="Q1" s="551"/>
    </row>
    <row r="2" ht="6" customHeight="1" thickBot="1"/>
    <row r="3" spans="1:17" ht="24" customHeight="1" thickBot="1">
      <c r="A3" s="604" t="s">
        <v>244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2"/>
    </row>
    <row r="4" spans="1:17" ht="15.75" customHeight="1" thickBot="1">
      <c r="A4" s="601" t="s">
        <v>230</v>
      </c>
      <c r="B4" s="654" t="s">
        <v>52</v>
      </c>
      <c r="C4" s="653"/>
      <c r="D4" s="653"/>
      <c r="E4" s="653"/>
      <c r="F4" s="653"/>
      <c r="G4" s="653"/>
      <c r="H4" s="653"/>
      <c r="I4" s="652"/>
      <c r="J4" s="654" t="s">
        <v>51</v>
      </c>
      <c r="K4" s="653"/>
      <c r="L4" s="653"/>
      <c r="M4" s="653"/>
      <c r="N4" s="653"/>
      <c r="O4" s="653"/>
      <c r="P4" s="653"/>
      <c r="Q4" s="652"/>
    </row>
    <row r="5" spans="1:17" s="647" customFormat="1" ht="26.25" customHeight="1">
      <c r="A5" s="596"/>
      <c r="B5" s="651" t="s">
        <v>50</v>
      </c>
      <c r="C5" s="650"/>
      <c r="D5" s="650"/>
      <c r="E5" s="592" t="s">
        <v>47</v>
      </c>
      <c r="F5" s="651" t="s">
        <v>49</v>
      </c>
      <c r="G5" s="650"/>
      <c r="H5" s="650"/>
      <c r="I5" s="595" t="s">
        <v>45</v>
      </c>
      <c r="J5" s="649" t="s">
        <v>229</v>
      </c>
      <c r="K5" s="648"/>
      <c r="L5" s="648"/>
      <c r="M5" s="592" t="s">
        <v>47</v>
      </c>
      <c r="N5" s="649" t="s">
        <v>228</v>
      </c>
      <c r="O5" s="648"/>
      <c r="P5" s="648"/>
      <c r="Q5" s="592" t="s">
        <v>45</v>
      </c>
    </row>
    <row r="6" spans="1:17" s="585" customFormat="1" ht="14.25" thickBot="1">
      <c r="A6" s="590"/>
      <c r="B6" s="588" t="s">
        <v>23</v>
      </c>
      <c r="C6" s="587" t="s">
        <v>22</v>
      </c>
      <c r="D6" s="587" t="s">
        <v>21</v>
      </c>
      <c r="E6" s="586"/>
      <c r="F6" s="588" t="s">
        <v>23</v>
      </c>
      <c r="G6" s="587" t="s">
        <v>22</v>
      </c>
      <c r="H6" s="587" t="s">
        <v>21</v>
      </c>
      <c r="I6" s="589"/>
      <c r="J6" s="588" t="s">
        <v>23</v>
      </c>
      <c r="K6" s="587" t="s">
        <v>22</v>
      </c>
      <c r="L6" s="587" t="s">
        <v>21</v>
      </c>
      <c r="M6" s="586"/>
      <c r="N6" s="588" t="s">
        <v>23</v>
      </c>
      <c r="O6" s="587" t="s">
        <v>22</v>
      </c>
      <c r="P6" s="587" t="s">
        <v>21</v>
      </c>
      <c r="Q6" s="586"/>
    </row>
    <row r="7" spans="1:17" s="640" customFormat="1" ht="18" customHeight="1" thickBot="1">
      <c r="A7" s="646" t="s">
        <v>32</v>
      </c>
      <c r="B7" s="644">
        <f>B8+B12+B20+B27+B33+B38</f>
        <v>24179.51</v>
      </c>
      <c r="C7" s="643">
        <f>C8+C12+C20+C27+C33+C38</f>
        <v>17619.985999999997</v>
      </c>
      <c r="D7" s="642">
        <f>C7+B7</f>
        <v>41799.496</v>
      </c>
      <c r="E7" s="645">
        <f>D7/$D$7</f>
        <v>1</v>
      </c>
      <c r="F7" s="644">
        <f>F8+F12+F20+F27+F33+F38</f>
        <v>26325.308999999997</v>
      </c>
      <c r="G7" s="643">
        <f>G8+G12+G20+G27+G33+G38</f>
        <v>15938.195000000002</v>
      </c>
      <c r="H7" s="642">
        <f>G7+F7</f>
        <v>42263.504</v>
      </c>
      <c r="I7" s="641">
        <f>IF(ISERROR(D7/H7-1),"         /0",(D7/H7-1))</f>
        <v>-0.01097892877031681</v>
      </c>
      <c r="J7" s="644">
        <f>J8+J12+J20+J27+J33+J38</f>
        <v>241582.13100000002</v>
      </c>
      <c r="K7" s="643">
        <f>K8+K12+K20+K27+K33+K38</f>
        <v>157851.09300000002</v>
      </c>
      <c r="L7" s="642">
        <f>K7+J7</f>
        <v>399433.22400000005</v>
      </c>
      <c r="M7" s="645">
        <f>L7/$L$7</f>
        <v>1</v>
      </c>
      <c r="N7" s="644">
        <f>N8+N12+N20+N27+N33+N38</f>
        <v>230564.19099999996</v>
      </c>
      <c r="O7" s="643">
        <f>O8+O12+O20+O27+O33+O38</f>
        <v>119528.133</v>
      </c>
      <c r="P7" s="642">
        <f>O7+N7</f>
        <v>350092.32399999996</v>
      </c>
      <c r="Q7" s="641">
        <f>IF(ISERROR(L7/P7-1),"         /0",(L7/P7-1))</f>
        <v>0.14093682328207824</v>
      </c>
    </row>
    <row r="8" spans="1:17" s="561" customFormat="1" ht="18" customHeight="1">
      <c r="A8" s="566" t="s">
        <v>227</v>
      </c>
      <c r="B8" s="564">
        <f>SUM(B9:B11)</f>
        <v>13624.172999999997</v>
      </c>
      <c r="C8" s="563">
        <f>SUM(C9:C11)</f>
        <v>8082.577999999999</v>
      </c>
      <c r="D8" s="563">
        <f>C8+B8</f>
        <v>21706.750999999997</v>
      </c>
      <c r="E8" s="565">
        <f>D8/$D$7</f>
        <v>0.5193065246528331</v>
      </c>
      <c r="F8" s="564">
        <f>SUM(F9:F11)</f>
        <v>17661.014</v>
      </c>
      <c r="G8" s="563">
        <f>SUM(G9:G11)</f>
        <v>8761.46</v>
      </c>
      <c r="H8" s="563">
        <f>G8+F8</f>
        <v>26422.474</v>
      </c>
      <c r="I8" s="562">
        <f>IF(ISERROR(D8/H8-1),"         /0",IF(D8/H8&gt;5,"  *  ",(D8/H8-1)))</f>
        <v>-0.17847393851158688</v>
      </c>
      <c r="J8" s="564">
        <f>SUM(J9:J11)</f>
        <v>155642.37400000004</v>
      </c>
      <c r="K8" s="563">
        <f>SUM(K9:K11)</f>
        <v>77575.533</v>
      </c>
      <c r="L8" s="563">
        <f>K8+J8</f>
        <v>233217.90700000004</v>
      </c>
      <c r="M8" s="565">
        <f>L8/$L$7</f>
        <v>0.5838720792039072</v>
      </c>
      <c r="N8" s="564">
        <f>SUM(N9:N11)</f>
        <v>157371.94199999998</v>
      </c>
      <c r="O8" s="563">
        <f>SUM(O9:O11)</f>
        <v>67699.27999999998</v>
      </c>
      <c r="P8" s="563">
        <f>O8+N8</f>
        <v>225071.22199999995</v>
      </c>
      <c r="Q8" s="562">
        <f>IF(ISERROR(L8/P8-1),"         /0",IF(L8/P8&gt;5,"  *  ",(L8/P8-1)))</f>
        <v>0.03619603131670068</v>
      </c>
    </row>
    <row r="9" spans="1:17" ht="18" customHeight="1">
      <c r="A9" s="560" t="s">
        <v>226</v>
      </c>
      <c r="B9" s="559">
        <v>13524.391999999998</v>
      </c>
      <c r="C9" s="557">
        <v>7926.101999999999</v>
      </c>
      <c r="D9" s="557">
        <f>C9+B9</f>
        <v>21450.494</v>
      </c>
      <c r="E9" s="558">
        <f>D9/$D$7</f>
        <v>0.5131759004941112</v>
      </c>
      <c r="F9" s="559">
        <v>17372.391</v>
      </c>
      <c r="G9" s="557">
        <v>8362.346</v>
      </c>
      <c r="H9" s="557">
        <f>G9+F9</f>
        <v>25734.737</v>
      </c>
      <c r="I9" s="504">
        <f>IF(ISERROR(D9/H9-1),"         /0",IF(D9/H9&gt;5,"  *  ",(D9/H9-1)))</f>
        <v>-0.16647704618081005</v>
      </c>
      <c r="J9" s="559">
        <v>154373.55100000004</v>
      </c>
      <c r="K9" s="557">
        <v>76477.796</v>
      </c>
      <c r="L9" s="557">
        <f>K9+J9</f>
        <v>230851.34700000004</v>
      </c>
      <c r="M9" s="558">
        <f>L9/$L$7</f>
        <v>0.5779472841247678</v>
      </c>
      <c r="N9" s="557">
        <v>154395.08999999997</v>
      </c>
      <c r="O9" s="557">
        <v>64362.40799999998</v>
      </c>
      <c r="P9" s="557">
        <f>O9+N9</f>
        <v>218757.49799999996</v>
      </c>
      <c r="Q9" s="504">
        <f>IF(ISERROR(L9/P9-1),"         /0",IF(L9/P9&gt;5,"  *  ",(L9/P9-1)))</f>
        <v>0.05528427190184848</v>
      </c>
    </row>
    <row r="10" spans="1:17" ht="18" customHeight="1">
      <c r="A10" s="560" t="s">
        <v>225</v>
      </c>
      <c r="B10" s="559">
        <v>99.471</v>
      </c>
      <c r="C10" s="557">
        <v>86.92</v>
      </c>
      <c r="D10" s="557">
        <f>C10+B10</f>
        <v>186.39100000000002</v>
      </c>
      <c r="E10" s="558">
        <f>D10/$D$7</f>
        <v>0.004459168598587888</v>
      </c>
      <c r="F10" s="559">
        <v>93.74600000000001</v>
      </c>
      <c r="G10" s="557">
        <v>55.552</v>
      </c>
      <c r="H10" s="557">
        <f>G10+F10</f>
        <v>149.298</v>
      </c>
      <c r="I10" s="504">
        <f>IF(ISERROR(D10/H10-1),"         /0",IF(D10/H10&gt;5,"  *  ",(D10/H10-1)))</f>
        <v>0.2484494099050223</v>
      </c>
      <c r="J10" s="559">
        <v>944.595</v>
      </c>
      <c r="K10" s="557">
        <v>819.9</v>
      </c>
      <c r="L10" s="557">
        <f>K10+J10</f>
        <v>1764.495</v>
      </c>
      <c r="M10" s="558">
        <f>L10/$L$7</f>
        <v>0.004417496827955402</v>
      </c>
      <c r="N10" s="557">
        <v>912.4889999999999</v>
      </c>
      <c r="O10" s="557">
        <v>392.541</v>
      </c>
      <c r="P10" s="557">
        <f>O10+N10</f>
        <v>1305.03</v>
      </c>
      <c r="Q10" s="504">
        <f>IF(ISERROR(L10/P10-1),"         /0",IF(L10/P10&gt;5,"  *  ",(L10/P10-1)))</f>
        <v>0.35207236615250226</v>
      </c>
    </row>
    <row r="11" spans="1:17" ht="18" customHeight="1" thickBot="1">
      <c r="A11" s="577" t="s">
        <v>224</v>
      </c>
      <c r="B11" s="576">
        <v>0.31</v>
      </c>
      <c r="C11" s="574">
        <v>69.556</v>
      </c>
      <c r="D11" s="574">
        <f>C11+B11</f>
        <v>69.866</v>
      </c>
      <c r="E11" s="575">
        <f>D11/$D$7</f>
        <v>0.0016714555601340265</v>
      </c>
      <c r="F11" s="576">
        <v>194.877</v>
      </c>
      <c r="G11" s="574">
        <v>343.562</v>
      </c>
      <c r="H11" s="574">
        <f>G11+F11</f>
        <v>538.4390000000001</v>
      </c>
      <c r="I11" s="504">
        <f>IF(ISERROR(D11/H11-1),"         /0",IF(D11/H11&gt;5,"  *  ",(D11/H11-1)))</f>
        <v>-0.8702434259033985</v>
      </c>
      <c r="J11" s="576">
        <v>324.22799999999995</v>
      </c>
      <c r="K11" s="574">
        <v>277.837</v>
      </c>
      <c r="L11" s="574">
        <f>K11+J11</f>
        <v>602.0649999999999</v>
      </c>
      <c r="M11" s="575">
        <f>L11/$L$7</f>
        <v>0.0015072982511840324</v>
      </c>
      <c r="N11" s="574">
        <v>2064.363</v>
      </c>
      <c r="O11" s="574">
        <v>2944.330999999999</v>
      </c>
      <c r="P11" s="574">
        <f>O11+N11</f>
        <v>5008.6939999999995</v>
      </c>
      <c r="Q11" s="504">
        <f>IF(ISERROR(L11/P11-1),"         /0",IF(L11/P11&gt;5,"  *  ",(L11/P11-1)))</f>
        <v>-0.8797960106966007</v>
      </c>
    </row>
    <row r="12" spans="1:17" s="561" customFormat="1" ht="18" customHeight="1">
      <c r="A12" s="566" t="s">
        <v>186</v>
      </c>
      <c r="B12" s="564">
        <f>SUM(B13:B19)</f>
        <v>2863.809</v>
      </c>
      <c r="C12" s="563">
        <f>SUM(C13:C19)</f>
        <v>5041.639999999999</v>
      </c>
      <c r="D12" s="563">
        <f>C12+B12</f>
        <v>7905.449</v>
      </c>
      <c r="E12" s="565">
        <f>D12/$D$7</f>
        <v>0.18912785455594966</v>
      </c>
      <c r="F12" s="564">
        <f>SUM(F13:F19)</f>
        <v>2532.337</v>
      </c>
      <c r="G12" s="563">
        <f>SUM(G13:G19)</f>
        <v>4355.924000000001</v>
      </c>
      <c r="H12" s="563">
        <f>G12+F12</f>
        <v>6888.261</v>
      </c>
      <c r="I12" s="562">
        <f>IF(ISERROR(D12/H12-1),"         /0",IF(D12/H12&gt;5,"  *  ",(D12/H12-1)))</f>
        <v>0.14766978196674008</v>
      </c>
      <c r="J12" s="564">
        <f>SUM(J13:J19)</f>
        <v>23827.661</v>
      </c>
      <c r="K12" s="563">
        <f>SUM(K13:K19)</f>
        <v>44500.32500000001</v>
      </c>
      <c r="L12" s="563">
        <f>K12+J12</f>
        <v>68327.986</v>
      </c>
      <c r="M12" s="565">
        <f>L12/$L$7</f>
        <v>0.1710623500863313</v>
      </c>
      <c r="N12" s="564">
        <f>SUM(N13:N19)</f>
        <v>24142.447999999997</v>
      </c>
      <c r="O12" s="563">
        <f>SUM(O13:O19)</f>
        <v>28972.081000000006</v>
      </c>
      <c r="P12" s="563">
        <f>O12+N12</f>
        <v>53114.529</v>
      </c>
      <c r="Q12" s="562">
        <f>IF(ISERROR(L12/P12-1),"         /0",IF(L12/P12&gt;5,"  *  ",(L12/P12-1)))</f>
        <v>0.28642741047369547</v>
      </c>
    </row>
    <row r="13" spans="1:17" ht="18" customHeight="1">
      <c r="A13" s="572" t="s">
        <v>223</v>
      </c>
      <c r="B13" s="570">
        <v>866.745</v>
      </c>
      <c r="C13" s="569">
        <v>2307.8830000000003</v>
      </c>
      <c r="D13" s="569">
        <f>C13+B13</f>
        <v>3174.628</v>
      </c>
      <c r="E13" s="571">
        <f>D13/$D$7</f>
        <v>0.07594895402566577</v>
      </c>
      <c r="F13" s="570">
        <v>482.013</v>
      </c>
      <c r="G13" s="569">
        <v>1789.3709999999996</v>
      </c>
      <c r="H13" s="569">
        <f>G13+F13</f>
        <v>2271.3839999999996</v>
      </c>
      <c r="I13" s="568">
        <f>IF(ISERROR(D13/H13-1),"         /0",IF(D13/H13&gt;5,"  *  ",(D13/H13-1)))</f>
        <v>0.3976623943815756</v>
      </c>
      <c r="J13" s="570">
        <v>6552.8859999999995</v>
      </c>
      <c r="K13" s="569">
        <v>21041.32</v>
      </c>
      <c r="L13" s="569">
        <f>K13+J13</f>
        <v>27594.206</v>
      </c>
      <c r="M13" s="571">
        <f>L13/$L$7</f>
        <v>0.06908340203568042</v>
      </c>
      <c r="N13" s="569">
        <v>5736.353999999993</v>
      </c>
      <c r="O13" s="569">
        <v>9502.438000000002</v>
      </c>
      <c r="P13" s="569">
        <f>O13+N13</f>
        <v>15238.791999999994</v>
      </c>
      <c r="Q13" s="568">
        <f>IF(ISERROR(L13/P13-1),"         /0",IF(L13/P13&gt;5,"  *  ",(L13/P13-1)))</f>
        <v>0.8107869705157738</v>
      </c>
    </row>
    <row r="14" spans="1:17" ht="18" customHeight="1">
      <c r="A14" s="572" t="s">
        <v>219</v>
      </c>
      <c r="B14" s="570">
        <v>343.19899999999996</v>
      </c>
      <c r="C14" s="569">
        <v>1070.122</v>
      </c>
      <c r="D14" s="569">
        <f>C14+B14</f>
        <v>1413.321</v>
      </c>
      <c r="E14" s="571">
        <f>D14/$D$7</f>
        <v>0.03381191486136579</v>
      </c>
      <c r="F14" s="570">
        <v>299.719</v>
      </c>
      <c r="G14" s="569">
        <v>1050.4640000000002</v>
      </c>
      <c r="H14" s="569">
        <f>G14+F14</f>
        <v>1350.1830000000002</v>
      </c>
      <c r="I14" s="568">
        <f>IF(ISERROR(D14/H14-1),"         /0",IF(D14/H14&gt;5,"  *  ",(D14/H14-1)))</f>
        <v>0.04676254996544893</v>
      </c>
      <c r="J14" s="570">
        <v>3456.313</v>
      </c>
      <c r="K14" s="569">
        <v>10067.621</v>
      </c>
      <c r="L14" s="569">
        <f>K14+J14</f>
        <v>13523.934</v>
      </c>
      <c r="M14" s="571">
        <f>L14/$L$7</f>
        <v>0.03385780948457106</v>
      </c>
      <c r="N14" s="569">
        <v>1869.849</v>
      </c>
      <c r="O14" s="569">
        <v>7108.098000000003</v>
      </c>
      <c r="P14" s="569">
        <f>O14+N14</f>
        <v>8977.947000000002</v>
      </c>
      <c r="Q14" s="568">
        <f>IF(ISERROR(L14/P14-1),"         /0",IF(L14/P14&gt;5,"  *  ",(L14/P14-1)))</f>
        <v>0.5063503939152232</v>
      </c>
    </row>
    <row r="15" spans="1:17" ht="18" customHeight="1">
      <c r="A15" s="572" t="s">
        <v>222</v>
      </c>
      <c r="B15" s="570">
        <v>619.4180000000001</v>
      </c>
      <c r="C15" s="569">
        <v>544.2500000000001</v>
      </c>
      <c r="D15" s="569">
        <f>C15+B15</f>
        <v>1163.6680000000001</v>
      </c>
      <c r="E15" s="571">
        <f>D15/$D$7</f>
        <v>0.02783928303824525</v>
      </c>
      <c r="F15" s="570">
        <v>532.0509999999999</v>
      </c>
      <c r="G15" s="569">
        <v>772.835</v>
      </c>
      <c r="H15" s="569">
        <f>G15+F15</f>
        <v>1304.886</v>
      </c>
      <c r="I15" s="568">
        <f>IF(ISERROR(D15/H15-1),"         /0",IF(D15/H15&gt;5,"  *  ",(D15/H15-1)))</f>
        <v>-0.10822248073778085</v>
      </c>
      <c r="J15" s="570">
        <v>6860.796</v>
      </c>
      <c r="K15" s="569">
        <v>5732.367000000002</v>
      </c>
      <c r="L15" s="569">
        <f>K15+J15</f>
        <v>12593.163000000002</v>
      </c>
      <c r="M15" s="571">
        <f>L15/$L$7</f>
        <v>0.03152758018947367</v>
      </c>
      <c r="N15" s="569">
        <v>5118.626</v>
      </c>
      <c r="O15" s="569">
        <v>5488.8949999999995</v>
      </c>
      <c r="P15" s="569">
        <f>O15+N15</f>
        <v>10607.521</v>
      </c>
      <c r="Q15" s="568">
        <f>IF(ISERROR(L15/P15-1),"         /0",IF(L15/P15&gt;5,"  *  ",(L15/P15-1)))</f>
        <v>0.18719189903088584</v>
      </c>
    </row>
    <row r="16" spans="1:17" ht="18" customHeight="1">
      <c r="A16" s="572" t="s">
        <v>220</v>
      </c>
      <c r="B16" s="570">
        <v>189.21</v>
      </c>
      <c r="C16" s="569">
        <v>573.278</v>
      </c>
      <c r="D16" s="569">
        <f>C16+B16</f>
        <v>762.488</v>
      </c>
      <c r="E16" s="571">
        <f>D16/$D$7</f>
        <v>0.018241559658996848</v>
      </c>
      <c r="F16" s="570">
        <v>100.39000000000001</v>
      </c>
      <c r="G16" s="569">
        <v>199.84700000000004</v>
      </c>
      <c r="H16" s="569">
        <f>G16+F16</f>
        <v>300.2370000000001</v>
      </c>
      <c r="I16" s="568">
        <f>IF(ISERROR(D16/H16-1),"         /0",IF(D16/H16&gt;5,"  *  ",(D16/H16-1)))</f>
        <v>1.5396203665770702</v>
      </c>
      <c r="J16" s="570">
        <v>1707.749</v>
      </c>
      <c r="K16" s="569">
        <v>3526.275</v>
      </c>
      <c r="L16" s="569">
        <f>K16+J16</f>
        <v>5234.024</v>
      </c>
      <c r="M16" s="571">
        <f>L16/$L$7</f>
        <v>0.013103627053316927</v>
      </c>
      <c r="N16" s="569">
        <v>881.1840000000002</v>
      </c>
      <c r="O16" s="569">
        <v>1587.0269999999998</v>
      </c>
      <c r="P16" s="569">
        <f>O16+N16</f>
        <v>2468.2110000000002</v>
      </c>
      <c r="Q16" s="568">
        <f>IF(ISERROR(L16/P16-1),"         /0",IF(L16/P16&gt;5,"  *  ",(L16/P16-1)))</f>
        <v>1.1205739703777349</v>
      </c>
    </row>
    <row r="17" spans="1:17" ht="18" customHeight="1">
      <c r="A17" s="572" t="s">
        <v>221</v>
      </c>
      <c r="B17" s="570">
        <v>437.42800000000005</v>
      </c>
      <c r="C17" s="569">
        <v>74.42699999999999</v>
      </c>
      <c r="D17" s="569">
        <f>C17+B17</f>
        <v>511.855</v>
      </c>
      <c r="E17" s="571">
        <f>D17/$D$7</f>
        <v>0.0122454825771105</v>
      </c>
      <c r="F17" s="570">
        <v>947.496</v>
      </c>
      <c r="G17" s="569">
        <v>291.065</v>
      </c>
      <c r="H17" s="569">
        <f>G17+F17</f>
        <v>1238.561</v>
      </c>
      <c r="I17" s="568">
        <f>IF(ISERROR(D17/H17-1),"         /0",IF(D17/H17&gt;5,"  *  ",(D17/H17-1)))</f>
        <v>-0.586734121290756</v>
      </c>
      <c r="J17" s="570">
        <v>2958.057</v>
      </c>
      <c r="K17" s="569">
        <v>647.7239999999998</v>
      </c>
      <c r="L17" s="569">
        <f>K17+J17</f>
        <v>3605.7809999999995</v>
      </c>
      <c r="M17" s="571">
        <f>L17/$L$7</f>
        <v>0.009027243562493438</v>
      </c>
      <c r="N17" s="569">
        <v>8997.329</v>
      </c>
      <c r="O17" s="569">
        <v>3216.099000000001</v>
      </c>
      <c r="P17" s="569">
        <f>O17+N17</f>
        <v>12213.428</v>
      </c>
      <c r="Q17" s="568">
        <f>IF(ISERROR(L17/P17-1),"         /0",IF(L17/P17&gt;5,"  *  ",(L17/P17-1)))</f>
        <v>-0.704769127881214</v>
      </c>
    </row>
    <row r="18" spans="1:17" ht="18" customHeight="1">
      <c r="A18" s="572" t="s">
        <v>218</v>
      </c>
      <c r="B18" s="570">
        <v>187.40699999999998</v>
      </c>
      <c r="C18" s="569">
        <v>309.27</v>
      </c>
      <c r="D18" s="569">
        <f>C18+B18</f>
        <v>496.67699999999996</v>
      </c>
      <c r="E18" s="571">
        <f>D18/$D$7</f>
        <v>0.01188236815104182</v>
      </c>
      <c r="F18" s="570">
        <v>146.598</v>
      </c>
      <c r="G18" s="569">
        <v>250.01899999999998</v>
      </c>
      <c r="H18" s="569">
        <f>G18+F18</f>
        <v>396.61699999999996</v>
      </c>
      <c r="I18" s="568">
        <f>IF(ISERROR(D18/H18-1),"         /0",IF(D18/H18&gt;5,"  *  ",(D18/H18-1)))</f>
        <v>0.25228368930227396</v>
      </c>
      <c r="J18" s="570">
        <v>1637.4919999999997</v>
      </c>
      <c r="K18" s="569">
        <v>3200.609999999999</v>
      </c>
      <c r="L18" s="569">
        <f>K18+J18</f>
        <v>4838.101999999999</v>
      </c>
      <c r="M18" s="571">
        <f>L18/$L$7</f>
        <v>0.012112417568950144</v>
      </c>
      <c r="N18" s="569">
        <v>1328.9969999999998</v>
      </c>
      <c r="O18" s="569">
        <v>2054.2670000000003</v>
      </c>
      <c r="P18" s="569">
        <f>O18+N18</f>
        <v>3383.264</v>
      </c>
      <c r="Q18" s="568">
        <f>IF(ISERROR(L18/P18-1),"         /0",IF(L18/P18&gt;5,"  *  ",(L18/P18-1)))</f>
        <v>0.4300101913418517</v>
      </c>
    </row>
    <row r="19" spans="1:17" ht="18" customHeight="1">
      <c r="A19" s="572" t="s">
        <v>202</v>
      </c>
      <c r="B19" s="570">
        <v>220.402</v>
      </c>
      <c r="C19" s="569">
        <v>162.41</v>
      </c>
      <c r="D19" s="569">
        <f>C19+B19</f>
        <v>382.812</v>
      </c>
      <c r="E19" s="571">
        <f>D19/$D$7</f>
        <v>0.009158292243523703</v>
      </c>
      <c r="F19" s="570">
        <v>24.07</v>
      </c>
      <c r="G19" s="569">
        <v>2.323</v>
      </c>
      <c r="H19" s="569">
        <f>G19+F19</f>
        <v>26.393</v>
      </c>
      <c r="I19" s="568" t="str">
        <f>IF(ISERROR(D19/H19-1),"         /0",IF(D19/H19&gt;5,"  *  ",(D19/H19-1)))</f>
        <v>  *  </v>
      </c>
      <c r="J19" s="570">
        <v>654.3679999999999</v>
      </c>
      <c r="K19" s="569">
        <v>284.408</v>
      </c>
      <c r="L19" s="569">
        <f>K19+J19</f>
        <v>938.776</v>
      </c>
      <c r="M19" s="571">
        <f>L19/$L$7</f>
        <v>0.0023502701918456334</v>
      </c>
      <c r="N19" s="569">
        <v>210.10900000000004</v>
      </c>
      <c r="O19" s="569">
        <v>15.256999999999998</v>
      </c>
      <c r="P19" s="569">
        <f>O19+N19</f>
        <v>225.36600000000004</v>
      </c>
      <c r="Q19" s="568">
        <f>IF(ISERROR(L19/P19-1),"         /0",IF(L19/P19&gt;5,"  *  ",(L19/P19-1)))</f>
        <v>3.1655617972542434</v>
      </c>
    </row>
    <row r="20" spans="1:17" s="561" customFormat="1" ht="18" customHeight="1">
      <c r="A20" s="639" t="s">
        <v>174</v>
      </c>
      <c r="B20" s="637">
        <f>SUM(B21:B26)</f>
        <v>3724.1099999999997</v>
      </c>
      <c r="C20" s="636">
        <f>SUM(C21:C26)</f>
        <v>1341.1619999999998</v>
      </c>
      <c r="D20" s="636">
        <f>C20+B20</f>
        <v>5065.271999999999</v>
      </c>
      <c r="E20" s="638">
        <f>D20/$D$7</f>
        <v>0.12118021710118225</v>
      </c>
      <c r="F20" s="637">
        <f>SUM(F21:F26)</f>
        <v>2988.609</v>
      </c>
      <c r="G20" s="636">
        <f>SUM(G21:G26)</f>
        <v>822.887</v>
      </c>
      <c r="H20" s="636">
        <f>G20+F20</f>
        <v>3811.496</v>
      </c>
      <c r="I20" s="635">
        <f>IF(ISERROR(D20/H20-1),"         /0",IF(D20/H20&gt;5,"  *  ",(D20/H20-1)))</f>
        <v>0.32894590470513396</v>
      </c>
      <c r="J20" s="637">
        <f>SUM(J21:J26)</f>
        <v>30169.526</v>
      </c>
      <c r="K20" s="636">
        <f>SUM(K21:K26)</f>
        <v>10276.732</v>
      </c>
      <c r="L20" s="636">
        <f>K20+J20</f>
        <v>40446.258</v>
      </c>
      <c r="M20" s="638">
        <f>L20/$L$7</f>
        <v>0.10125912310188798</v>
      </c>
      <c r="N20" s="637">
        <f>SUM(N21:N26)</f>
        <v>24371.666000000005</v>
      </c>
      <c r="O20" s="636">
        <f>SUM(O21:O26)</f>
        <v>7408.102000000001</v>
      </c>
      <c r="P20" s="636">
        <f>O20+N20</f>
        <v>31779.768000000004</v>
      </c>
      <c r="Q20" s="635">
        <f>IF(ISERROR(L20/P20-1),"         /0",IF(L20/P20&gt;5,"  *  ",(L20/P20-1)))</f>
        <v>0.2727046339671202</v>
      </c>
    </row>
    <row r="21" spans="1:17" ht="18" customHeight="1">
      <c r="A21" s="572" t="s">
        <v>243</v>
      </c>
      <c r="B21" s="570">
        <v>2270.319</v>
      </c>
      <c r="C21" s="569">
        <v>119.321</v>
      </c>
      <c r="D21" s="569">
        <f>C21+B21</f>
        <v>2389.64</v>
      </c>
      <c r="E21" s="571">
        <f>D21/$D$7</f>
        <v>0.05716911036439291</v>
      </c>
      <c r="F21" s="570">
        <v>1691.594</v>
      </c>
      <c r="G21" s="569"/>
      <c r="H21" s="569">
        <f>G21+F21</f>
        <v>1691.594</v>
      </c>
      <c r="I21" s="568">
        <f>IF(ISERROR(D21/H21-1),"         /0",IF(D21/H21&gt;5,"  *  ",(D21/H21-1)))</f>
        <v>0.4126557554590522</v>
      </c>
      <c r="J21" s="634">
        <v>19124.901</v>
      </c>
      <c r="K21" s="633">
        <v>137.93099999999998</v>
      </c>
      <c r="L21" s="569">
        <f>K21+J21</f>
        <v>19262.832000000002</v>
      </c>
      <c r="M21" s="571">
        <f>L21/$L$7</f>
        <v>0.04822541251601044</v>
      </c>
      <c r="N21" s="570">
        <v>13118.854000000003</v>
      </c>
      <c r="O21" s="569">
        <v>61.998</v>
      </c>
      <c r="P21" s="569">
        <f>O21+N21</f>
        <v>13180.852000000003</v>
      </c>
      <c r="Q21" s="568">
        <f>IF(ISERROR(L21/P21-1),"         /0",IF(L21/P21&gt;5,"  *  ",(L21/P21-1)))</f>
        <v>0.4614254070981145</v>
      </c>
    </row>
    <row r="22" spans="1:17" ht="18" customHeight="1">
      <c r="A22" s="572" t="s">
        <v>217</v>
      </c>
      <c r="B22" s="570">
        <v>847.184</v>
      </c>
      <c r="C22" s="569">
        <v>838.9069999999999</v>
      </c>
      <c r="D22" s="569">
        <f>C22+B22</f>
        <v>1686.091</v>
      </c>
      <c r="E22" s="571">
        <f>D22/$D$7</f>
        <v>0.04033759163029142</v>
      </c>
      <c r="F22" s="570">
        <v>394.96500000000003</v>
      </c>
      <c r="G22" s="569">
        <v>467.864</v>
      </c>
      <c r="H22" s="569">
        <f>G22+F22</f>
        <v>862.829</v>
      </c>
      <c r="I22" s="568">
        <f>IF(ISERROR(D22/H22-1),"         /0",IF(D22/H22&gt;5,"  *  ",(D22/H22-1)))</f>
        <v>0.9541427096214894</v>
      </c>
      <c r="J22" s="634">
        <v>3969.9270000000006</v>
      </c>
      <c r="K22" s="633">
        <v>6503.647000000001</v>
      </c>
      <c r="L22" s="569">
        <f>K22+J22</f>
        <v>10473.574</v>
      </c>
      <c r="M22" s="571">
        <f>L22/$L$7</f>
        <v>0.026221088709435948</v>
      </c>
      <c r="N22" s="570">
        <v>2305.601</v>
      </c>
      <c r="O22" s="569">
        <v>3979.142000000001</v>
      </c>
      <c r="P22" s="569">
        <f>O22+N22</f>
        <v>6284.743000000001</v>
      </c>
      <c r="Q22" s="568">
        <f>IF(ISERROR(L22/P22-1),"         /0",IF(L22/P22&gt;5,"  *  ",(L22/P22-1)))</f>
        <v>0.6665079224401058</v>
      </c>
    </row>
    <row r="23" spans="1:17" ht="18" customHeight="1">
      <c r="A23" s="572" t="s">
        <v>242</v>
      </c>
      <c r="B23" s="570">
        <v>327.557</v>
      </c>
      <c r="C23" s="569">
        <v>117.09</v>
      </c>
      <c r="D23" s="569">
        <f>C23+B23</f>
        <v>444.64700000000005</v>
      </c>
      <c r="E23" s="571">
        <f>D23/$D$7</f>
        <v>0.010637616300445346</v>
      </c>
      <c r="F23" s="570">
        <v>376.409</v>
      </c>
      <c r="G23" s="569">
        <v>74.349</v>
      </c>
      <c r="H23" s="569">
        <f>G23+F23</f>
        <v>450.758</v>
      </c>
      <c r="I23" s="568">
        <f>IF(ISERROR(D23/H23-1),"         /0",IF(D23/H23&gt;5,"  *  ",(D23/H23-1)))</f>
        <v>-0.01355716371090454</v>
      </c>
      <c r="J23" s="634">
        <v>3326.718</v>
      </c>
      <c r="K23" s="633">
        <v>901.119</v>
      </c>
      <c r="L23" s="569">
        <f>K23+J23</f>
        <v>4227.8369999999995</v>
      </c>
      <c r="M23" s="571">
        <f>L23/$L$7</f>
        <v>0.010584590229279474</v>
      </c>
      <c r="N23" s="570">
        <v>3893.0370000000003</v>
      </c>
      <c r="O23" s="569">
        <v>1054.767</v>
      </c>
      <c r="P23" s="569">
        <f>O23+N23</f>
        <v>4947.804</v>
      </c>
      <c r="Q23" s="568">
        <f>IF(ISERROR(L23/P23-1),"         /0",IF(L23/P23&gt;5,"  *  ",(L23/P23-1)))</f>
        <v>-0.145512433394694</v>
      </c>
    </row>
    <row r="24" spans="1:17" ht="18" customHeight="1">
      <c r="A24" s="572" t="s">
        <v>216</v>
      </c>
      <c r="B24" s="570">
        <v>39.379</v>
      </c>
      <c r="C24" s="569">
        <v>254.551</v>
      </c>
      <c r="D24" s="569">
        <f>C24+B24</f>
        <v>293.93</v>
      </c>
      <c r="E24" s="571">
        <f>D24/$D$7</f>
        <v>0.007031902968399428</v>
      </c>
      <c r="F24" s="570">
        <v>68.424</v>
      </c>
      <c r="G24" s="569">
        <v>280.674</v>
      </c>
      <c r="H24" s="569">
        <f>G24+F24</f>
        <v>349.09799999999996</v>
      </c>
      <c r="I24" s="568">
        <f>IF(ISERROR(D24/H24-1),"         /0",IF(D24/H24&gt;5,"  *  ",(D24/H24-1)))</f>
        <v>-0.15803012334645272</v>
      </c>
      <c r="J24" s="634">
        <v>360.76199999999994</v>
      </c>
      <c r="K24" s="633">
        <v>2694.942</v>
      </c>
      <c r="L24" s="569">
        <f>K24+J24</f>
        <v>3055.7039999999997</v>
      </c>
      <c r="M24" s="571">
        <f>L24/$L$7</f>
        <v>0.007650099732314704</v>
      </c>
      <c r="N24" s="570">
        <v>365.90899999999993</v>
      </c>
      <c r="O24" s="569">
        <v>2312.1949999999997</v>
      </c>
      <c r="P24" s="569">
        <f>O24+N24</f>
        <v>2678.104</v>
      </c>
      <c r="Q24" s="568">
        <f>IF(ISERROR(L24/P24-1),"         /0",IF(L24/P24&gt;5,"  *  ",(L24/P24-1)))</f>
        <v>0.1409952712814737</v>
      </c>
    </row>
    <row r="25" spans="1:17" ht="18" customHeight="1">
      <c r="A25" s="572" t="s">
        <v>214</v>
      </c>
      <c r="B25" s="570">
        <v>229.059</v>
      </c>
      <c r="C25" s="569"/>
      <c r="D25" s="569">
        <f>C25+B25</f>
        <v>229.059</v>
      </c>
      <c r="E25" s="571">
        <f>D25/$D$7</f>
        <v>0.005479946456770675</v>
      </c>
      <c r="F25" s="570">
        <v>451.55899999999997</v>
      </c>
      <c r="G25" s="569"/>
      <c r="H25" s="569">
        <f>G25+F25</f>
        <v>451.55899999999997</v>
      </c>
      <c r="I25" s="568">
        <f>IF(ISERROR(D25/H25-1),"         /0",IF(D25/H25&gt;5,"  *  ",(D25/H25-1)))</f>
        <v>-0.49273738315480364</v>
      </c>
      <c r="J25" s="634">
        <v>3333.3740000000007</v>
      </c>
      <c r="K25" s="633"/>
      <c r="L25" s="569">
        <f>K25+J25</f>
        <v>3333.3740000000007</v>
      </c>
      <c r="M25" s="571">
        <f>L25/$L$7</f>
        <v>0.008345259732325121</v>
      </c>
      <c r="N25" s="570">
        <v>4634.092000000001</v>
      </c>
      <c r="O25" s="569">
        <v>0</v>
      </c>
      <c r="P25" s="569">
        <f>O25+N25</f>
        <v>4634.092000000001</v>
      </c>
      <c r="Q25" s="568">
        <f>IF(ISERROR(L25/P25-1),"         /0",IF(L25/P25&gt;5,"  *  ",(L25/P25-1)))</f>
        <v>-0.28068454402717935</v>
      </c>
    </row>
    <row r="26" spans="1:17" ht="18" customHeight="1" thickBot="1">
      <c r="A26" s="572" t="s">
        <v>202</v>
      </c>
      <c r="B26" s="570">
        <v>10.612</v>
      </c>
      <c r="C26" s="569">
        <v>11.293</v>
      </c>
      <c r="D26" s="569">
        <f>C26+B26</f>
        <v>21.905</v>
      </c>
      <c r="E26" s="571">
        <f>D26/$D$7</f>
        <v>0.0005240493808824872</v>
      </c>
      <c r="F26" s="570">
        <v>5.658</v>
      </c>
      <c r="G26" s="569">
        <v>0</v>
      </c>
      <c r="H26" s="569">
        <f>G26+F26</f>
        <v>5.658</v>
      </c>
      <c r="I26" s="568">
        <f>IF(ISERROR(D26/H26-1),"         /0",IF(D26/H26&gt;5,"  *  ",(D26/H26-1)))</f>
        <v>2.8715093672675858</v>
      </c>
      <c r="J26" s="634">
        <v>53.844</v>
      </c>
      <c r="K26" s="633">
        <v>39.093</v>
      </c>
      <c r="L26" s="569">
        <f>K26+J26</f>
        <v>92.93700000000001</v>
      </c>
      <c r="M26" s="571">
        <f>L26/$L$7</f>
        <v>0.00023267218252230316</v>
      </c>
      <c r="N26" s="570">
        <v>54.173</v>
      </c>
      <c r="O26" s="569">
        <v>0</v>
      </c>
      <c r="P26" s="569">
        <f>O26+N26</f>
        <v>54.173</v>
      </c>
      <c r="Q26" s="568">
        <f>IF(ISERROR(L26/P26-1),"         /0",IF(L26/P26&gt;5,"  *  ",(L26/P26-1)))</f>
        <v>0.7155594115149615</v>
      </c>
    </row>
    <row r="27" spans="1:17" s="561" customFormat="1" ht="18" customHeight="1">
      <c r="A27" s="566" t="s">
        <v>213</v>
      </c>
      <c r="B27" s="564">
        <f>SUM(B28:B32)</f>
        <v>3116.8560000000007</v>
      </c>
      <c r="C27" s="563">
        <f>SUM(C28:C32)</f>
        <v>2952.911</v>
      </c>
      <c r="D27" s="563">
        <f>C27+B27</f>
        <v>6069.767000000001</v>
      </c>
      <c r="E27" s="565">
        <f>D27/$D$7</f>
        <v>0.1452114877174596</v>
      </c>
      <c r="F27" s="564">
        <f>SUM(F28:F32)</f>
        <v>2478.8050000000003</v>
      </c>
      <c r="G27" s="563">
        <f>SUM(G28:G32)</f>
        <v>1827.3180000000004</v>
      </c>
      <c r="H27" s="563">
        <f>G27+F27</f>
        <v>4306.1230000000005</v>
      </c>
      <c r="I27" s="562">
        <f>IF(ISERROR(D27/H27-1),"         /0",IF(D27/H27&gt;5,"  *  ",(D27/H27-1)))</f>
        <v>0.40956656370475253</v>
      </c>
      <c r="J27" s="564">
        <f>SUM(J28:J32)</f>
        <v>25099.218</v>
      </c>
      <c r="K27" s="563">
        <f>SUM(K28:K32)</f>
        <v>20932.336000000014</v>
      </c>
      <c r="L27" s="563">
        <f>K27+J27</f>
        <v>46031.55400000002</v>
      </c>
      <c r="M27" s="565">
        <f>L27/$L$7</f>
        <v>0.1152421762492146</v>
      </c>
      <c r="N27" s="564">
        <f>SUM(N28:N32)</f>
        <v>20005.531999999996</v>
      </c>
      <c r="O27" s="563">
        <f>SUM(O28:O32)</f>
        <v>14011.691000000006</v>
      </c>
      <c r="P27" s="563">
        <f>O27+N27</f>
        <v>34017.223</v>
      </c>
      <c r="Q27" s="562">
        <f>IF(ISERROR(L27/P27-1),"         /0",IF(L27/P27&gt;5,"  *  ",(L27/P27-1)))</f>
        <v>0.35318376811652197</v>
      </c>
    </row>
    <row r="28" spans="1:17" s="567" customFormat="1" ht="18" customHeight="1">
      <c r="A28" s="560" t="s">
        <v>212</v>
      </c>
      <c r="B28" s="559">
        <v>1644.9640000000002</v>
      </c>
      <c r="C28" s="557">
        <v>1820.693</v>
      </c>
      <c r="D28" s="557">
        <f>C28+B28</f>
        <v>3465.657</v>
      </c>
      <c r="E28" s="558">
        <f>D28/$D$7</f>
        <v>0.08291145424337175</v>
      </c>
      <c r="F28" s="559">
        <v>1412.125</v>
      </c>
      <c r="G28" s="557">
        <v>1212.7610000000002</v>
      </c>
      <c r="H28" s="557">
        <f>G28+F28</f>
        <v>2624.8860000000004</v>
      </c>
      <c r="I28" s="504">
        <f>IF(ISERROR(D28/H28-1),"         /0",IF(D28/H28&gt;5,"  *  ",(D28/H28-1)))</f>
        <v>0.32030762478827635</v>
      </c>
      <c r="J28" s="559">
        <v>15075.889000000001</v>
      </c>
      <c r="K28" s="557">
        <v>12575.46400000001</v>
      </c>
      <c r="L28" s="557">
        <f>K28+J28</f>
        <v>27651.35300000001</v>
      </c>
      <c r="M28" s="558">
        <f>L28/$L$7</f>
        <v>0.0692264722576007</v>
      </c>
      <c r="N28" s="557">
        <v>10728.474999999999</v>
      </c>
      <c r="O28" s="557">
        <v>8391.518000000002</v>
      </c>
      <c r="P28" s="557">
        <f>O28+N28</f>
        <v>19119.993000000002</v>
      </c>
      <c r="Q28" s="504">
        <f>IF(ISERROR(L28/P28-1),"         /0",IF(L28/P28&gt;5,"  *  ",(L28/P28-1)))</f>
        <v>0.44620100017819087</v>
      </c>
    </row>
    <row r="29" spans="1:17" s="567" customFormat="1" ht="18" customHeight="1">
      <c r="A29" s="560" t="s">
        <v>211</v>
      </c>
      <c r="B29" s="559">
        <v>1139.4170000000001</v>
      </c>
      <c r="C29" s="557">
        <v>864.623</v>
      </c>
      <c r="D29" s="557">
        <f>C29+B29</f>
        <v>2004.0400000000002</v>
      </c>
      <c r="E29" s="558">
        <f>D29/$D$7</f>
        <v>0.04794411875205386</v>
      </c>
      <c r="F29" s="559">
        <v>869.011</v>
      </c>
      <c r="G29" s="557">
        <v>549.08</v>
      </c>
      <c r="H29" s="557">
        <f>G29+F29</f>
        <v>1418.091</v>
      </c>
      <c r="I29" s="504">
        <f>IF(ISERROR(D29/H29-1),"         /0",IF(D29/H29&gt;5,"  *  ",(D29/H29-1)))</f>
        <v>0.4131956270789394</v>
      </c>
      <c r="J29" s="559">
        <v>8001.901000000001</v>
      </c>
      <c r="K29" s="557">
        <v>6852.917000000002</v>
      </c>
      <c r="L29" s="557">
        <f>K29+J29</f>
        <v>14854.818000000003</v>
      </c>
      <c r="M29" s="558">
        <f>L29/$L$7</f>
        <v>0.03718974063108982</v>
      </c>
      <c r="N29" s="557">
        <v>7523.332</v>
      </c>
      <c r="O29" s="557">
        <v>5216.364000000003</v>
      </c>
      <c r="P29" s="557">
        <f>O29+N29</f>
        <v>12739.696000000004</v>
      </c>
      <c r="Q29" s="504">
        <f>IF(ISERROR(L29/P29-1),"         /0",IF(L29/P29&gt;5,"  *  ",(L29/P29-1)))</f>
        <v>0.16602609669806867</v>
      </c>
    </row>
    <row r="30" spans="1:17" s="567" customFormat="1" ht="18" customHeight="1">
      <c r="A30" s="560" t="s">
        <v>210</v>
      </c>
      <c r="B30" s="559">
        <v>272.25500000000005</v>
      </c>
      <c r="C30" s="557">
        <v>258.461</v>
      </c>
      <c r="D30" s="557">
        <f>C30+B30</f>
        <v>530.7160000000001</v>
      </c>
      <c r="E30" s="558">
        <f>D30/$D$7</f>
        <v>0.012696708113418404</v>
      </c>
      <c r="F30" s="559">
        <v>139.47799999999998</v>
      </c>
      <c r="G30" s="557">
        <v>59.46199999999999</v>
      </c>
      <c r="H30" s="557">
        <f>G30+F30</f>
        <v>198.93999999999997</v>
      </c>
      <c r="I30" s="504">
        <f>IF(ISERROR(D30/H30-1),"         /0",IF(D30/H30&gt;5,"  *  ",(D30/H30-1)))</f>
        <v>1.6677189102241892</v>
      </c>
      <c r="J30" s="559">
        <v>1310.21</v>
      </c>
      <c r="K30" s="557">
        <v>1263.2420000000002</v>
      </c>
      <c r="L30" s="557">
        <f>K30+J30</f>
        <v>2573.452</v>
      </c>
      <c r="M30" s="558">
        <f>L30/$L$7</f>
        <v>0.006442759002941628</v>
      </c>
      <c r="N30" s="557">
        <v>1026.9899999999998</v>
      </c>
      <c r="O30" s="557">
        <v>330.40399999999994</v>
      </c>
      <c r="P30" s="557">
        <f>O30+N30</f>
        <v>1357.3939999999998</v>
      </c>
      <c r="Q30" s="504">
        <f>IF(ISERROR(L30/P30-1),"         /0",IF(L30/P30&gt;5,"  *  ",(L30/P30-1)))</f>
        <v>0.8958769524544832</v>
      </c>
    </row>
    <row r="31" spans="1:17" s="567" customFormat="1" ht="18" customHeight="1">
      <c r="A31" s="560" t="s">
        <v>208</v>
      </c>
      <c r="B31" s="559">
        <v>26.573999999999998</v>
      </c>
      <c r="C31" s="557">
        <v>5.384</v>
      </c>
      <c r="D31" s="557">
        <f>C31+B31</f>
        <v>31.958</v>
      </c>
      <c r="E31" s="558">
        <f>D31/$D$7</f>
        <v>0.0007645546730994077</v>
      </c>
      <c r="F31" s="559">
        <v>13.469</v>
      </c>
      <c r="G31" s="557">
        <v>1.555</v>
      </c>
      <c r="H31" s="557">
        <f>G31+F31</f>
        <v>15.024</v>
      </c>
      <c r="I31" s="504">
        <f>IF(ISERROR(D31/H31-1),"         /0",IF(D31/H31&gt;5,"  *  ",(D31/H31-1)))</f>
        <v>1.1271299254526093</v>
      </c>
      <c r="J31" s="559">
        <v>256.32900000000006</v>
      </c>
      <c r="K31" s="557">
        <v>168.287</v>
      </c>
      <c r="L31" s="557">
        <f>K31+J31</f>
        <v>424.6160000000001</v>
      </c>
      <c r="M31" s="558">
        <f>L31/$L$7</f>
        <v>0.0010630462727857612</v>
      </c>
      <c r="N31" s="557">
        <v>228.83199999999997</v>
      </c>
      <c r="O31" s="557">
        <v>26.673000000000002</v>
      </c>
      <c r="P31" s="557">
        <f>O31+N31</f>
        <v>255.50499999999997</v>
      </c>
      <c r="Q31" s="504">
        <f>IF(ISERROR(L31/P31-1),"         /0",IF(L31/P31&gt;5,"  *  ",(L31/P31-1)))</f>
        <v>0.6618696307312975</v>
      </c>
    </row>
    <row r="32" spans="1:17" s="567" customFormat="1" ht="18" customHeight="1" thickBot="1">
      <c r="A32" s="560" t="s">
        <v>202</v>
      </c>
      <c r="B32" s="559">
        <v>33.646</v>
      </c>
      <c r="C32" s="557">
        <v>3.7499999999999996</v>
      </c>
      <c r="D32" s="557">
        <f>C32+B32</f>
        <v>37.396</v>
      </c>
      <c r="E32" s="558">
        <f>D32/$D$7</f>
        <v>0.0008946519355161603</v>
      </c>
      <c r="F32" s="559">
        <v>44.721999999999994</v>
      </c>
      <c r="G32" s="557">
        <v>4.46</v>
      </c>
      <c r="H32" s="557">
        <f>G32+F32</f>
        <v>49.181999999999995</v>
      </c>
      <c r="I32" s="504">
        <f>IF(ISERROR(D32/H32-1),"         /0",IF(D32/H32&gt;5,"  *  ",(D32/H32-1)))</f>
        <v>-0.23964051888902438</v>
      </c>
      <c r="J32" s="559">
        <v>454.88900000000007</v>
      </c>
      <c r="K32" s="557">
        <v>72.42599999999999</v>
      </c>
      <c r="L32" s="557">
        <f>K32+J32</f>
        <v>527.315</v>
      </c>
      <c r="M32" s="558">
        <f>L32/$L$7</f>
        <v>0.0013201580847966717</v>
      </c>
      <c r="N32" s="557">
        <v>497.90299999999996</v>
      </c>
      <c r="O32" s="557">
        <v>46.732</v>
      </c>
      <c r="P32" s="557">
        <f>O32+N32</f>
        <v>544.635</v>
      </c>
      <c r="Q32" s="504">
        <f>IF(ISERROR(L32/P32-1),"         /0",IF(L32/P32&gt;5,"  *  ",(L32/P32-1)))</f>
        <v>-0.031801114507881256</v>
      </c>
    </row>
    <row r="33" spans="1:17" s="561" customFormat="1" ht="18" customHeight="1">
      <c r="A33" s="566" t="s">
        <v>159</v>
      </c>
      <c r="B33" s="564">
        <f>SUM(B34:B37)</f>
        <v>805.771</v>
      </c>
      <c r="C33" s="563">
        <f>SUM(C34:C37)</f>
        <v>201.51299999999998</v>
      </c>
      <c r="D33" s="563">
        <f>C33+B33</f>
        <v>1007.2839999999999</v>
      </c>
      <c r="E33" s="565">
        <f>D33/$D$7</f>
        <v>0.024097993908826075</v>
      </c>
      <c r="F33" s="564">
        <f>SUM(F34:F37)</f>
        <v>567.995</v>
      </c>
      <c r="G33" s="563">
        <f>SUM(G34:G37)</f>
        <v>169.45100000000002</v>
      </c>
      <c r="H33" s="563">
        <f>G33+F33</f>
        <v>737.446</v>
      </c>
      <c r="I33" s="562">
        <f>IF(ISERROR(D33/H33-1),"         /0",IF(D33/H33&gt;5,"  *  ",(D33/H33-1)))</f>
        <v>0.3659088258665717</v>
      </c>
      <c r="J33" s="564">
        <f>SUM(J34:J37)</f>
        <v>6410.022999999999</v>
      </c>
      <c r="K33" s="563">
        <f>SUM(K34:K37)</f>
        <v>4515.777</v>
      </c>
      <c r="L33" s="563">
        <f>K33+J33</f>
        <v>10925.8</v>
      </c>
      <c r="M33" s="565">
        <f>L33/$L$7</f>
        <v>0.027353257925284646</v>
      </c>
      <c r="N33" s="564">
        <f>SUM(N34:N37)</f>
        <v>4265.360000000001</v>
      </c>
      <c r="O33" s="563">
        <f>SUM(O34:O37)</f>
        <v>1405.47</v>
      </c>
      <c r="P33" s="563">
        <f>O33+N33</f>
        <v>5670.830000000001</v>
      </c>
      <c r="Q33" s="562">
        <f>IF(ISERROR(L33/P33-1),"         /0",IF(L33/P33&gt;5,"  *  ",(L33/P33-1)))</f>
        <v>0.9266668194955585</v>
      </c>
    </row>
    <row r="34" spans="1:17" ht="18" customHeight="1">
      <c r="A34" s="560" t="s">
        <v>205</v>
      </c>
      <c r="B34" s="559">
        <v>597.279</v>
      </c>
      <c r="C34" s="557">
        <v>158.51</v>
      </c>
      <c r="D34" s="557">
        <f>C34+B34</f>
        <v>755.789</v>
      </c>
      <c r="E34" s="558">
        <f>D34/$D$7</f>
        <v>0.0180812945687192</v>
      </c>
      <c r="F34" s="559">
        <v>508.28000000000003</v>
      </c>
      <c r="G34" s="557">
        <v>106.82600000000001</v>
      </c>
      <c r="H34" s="557">
        <f>G34+F34</f>
        <v>615.106</v>
      </c>
      <c r="I34" s="504">
        <f>IF(ISERROR(D34/H34-1),"         /0",IF(D34/H34&gt;5,"  *  ",(D34/H34-1)))</f>
        <v>0.22871342500317016</v>
      </c>
      <c r="J34" s="559">
        <v>4883.736999999999</v>
      </c>
      <c r="K34" s="557">
        <v>4313.165</v>
      </c>
      <c r="L34" s="557">
        <f>K34+J34</f>
        <v>9196.901999999998</v>
      </c>
      <c r="M34" s="558">
        <f>L34/$L$7</f>
        <v>0.02302487987328765</v>
      </c>
      <c r="N34" s="557">
        <v>3761.2930000000006</v>
      </c>
      <c r="O34" s="557">
        <v>1236.0189999999998</v>
      </c>
      <c r="P34" s="557">
        <f>O34+N34</f>
        <v>4997.312</v>
      </c>
      <c r="Q34" s="504">
        <f>IF(ISERROR(L34/P34-1),"         /0",IF(L34/P34&gt;5,"  *  ",(L34/P34-1)))</f>
        <v>0.8403697827952303</v>
      </c>
    </row>
    <row r="35" spans="1:17" ht="18" customHeight="1">
      <c r="A35" s="560" t="s">
        <v>241</v>
      </c>
      <c r="B35" s="559">
        <v>194.381</v>
      </c>
      <c r="C35" s="557"/>
      <c r="D35" s="557">
        <f>C35+B35</f>
        <v>194.381</v>
      </c>
      <c r="E35" s="558">
        <f>D35/$D$7</f>
        <v>0.004650319228729456</v>
      </c>
      <c r="F35" s="559">
        <v>0.467</v>
      </c>
      <c r="G35" s="557"/>
      <c r="H35" s="557">
        <f>G35+F35</f>
        <v>0.467</v>
      </c>
      <c r="I35" s="504" t="str">
        <f>IF(ISERROR(D35/H35-1),"         /0",IF(D35/H35&gt;5,"  *  ",(D35/H35-1)))</f>
        <v>  *  </v>
      </c>
      <c r="J35" s="559">
        <v>1324.252</v>
      </c>
      <c r="K35" s="557">
        <v>49.67</v>
      </c>
      <c r="L35" s="557">
        <f>K35+J35</f>
        <v>1373.922</v>
      </c>
      <c r="M35" s="558">
        <f>L35/$L$7</f>
        <v>0.003439678818505092</v>
      </c>
      <c r="N35" s="557">
        <v>111.507</v>
      </c>
      <c r="O35" s="557">
        <v>43.477999999999994</v>
      </c>
      <c r="P35" s="557">
        <f>O35+N35</f>
        <v>154.985</v>
      </c>
      <c r="Q35" s="504" t="str">
        <f>IF(ISERROR(L35/P35-1),"         /0",IF(L35/P35&gt;5,"  *  ",(L35/P35-1)))</f>
        <v>  *  </v>
      </c>
    </row>
    <row r="36" spans="1:17" ht="18" customHeight="1">
      <c r="A36" s="560" t="s">
        <v>204</v>
      </c>
      <c r="B36" s="559">
        <v>10.84</v>
      </c>
      <c r="C36" s="557">
        <v>43.003</v>
      </c>
      <c r="D36" s="557">
        <f>C36+B36</f>
        <v>53.843</v>
      </c>
      <c r="E36" s="558">
        <f>D36/$D$7</f>
        <v>0.0012881255793132053</v>
      </c>
      <c r="F36" s="559">
        <v>56.647</v>
      </c>
      <c r="G36" s="557">
        <v>62.625</v>
      </c>
      <c r="H36" s="557">
        <f>G36+F36</f>
        <v>119.27199999999999</v>
      </c>
      <c r="I36" s="504">
        <f>IF(ISERROR(D36/H36-1),"         /0",IF(D36/H36&gt;5,"  *  ",(D36/H36-1)))</f>
        <v>-0.5485696559125359</v>
      </c>
      <c r="J36" s="559">
        <v>182.04500000000002</v>
      </c>
      <c r="K36" s="557">
        <v>148.187</v>
      </c>
      <c r="L36" s="557">
        <f>K36+J36</f>
        <v>330.232</v>
      </c>
      <c r="M36" s="558">
        <f>L36/$L$7</f>
        <v>0.0008267514572097789</v>
      </c>
      <c r="N36" s="557">
        <v>343.401</v>
      </c>
      <c r="O36" s="557">
        <v>122.25600000000001</v>
      </c>
      <c r="P36" s="557">
        <f>O36+N36</f>
        <v>465.65700000000004</v>
      </c>
      <c r="Q36" s="504">
        <f>IF(ISERROR(L36/P36-1),"         /0",IF(L36/P36&gt;5,"  *  ",(L36/P36-1)))</f>
        <v>-0.29082565063984867</v>
      </c>
    </row>
    <row r="37" spans="1:17" ht="18" customHeight="1" thickBot="1">
      <c r="A37" s="560" t="s">
        <v>202</v>
      </c>
      <c r="B37" s="559">
        <v>3.271</v>
      </c>
      <c r="C37" s="557">
        <v>0</v>
      </c>
      <c r="D37" s="557">
        <f>C37+B37</f>
        <v>3.271</v>
      </c>
      <c r="E37" s="558">
        <f>D37/$D$7</f>
        <v>7.825453206421436E-05</v>
      </c>
      <c r="F37" s="559">
        <v>2.601</v>
      </c>
      <c r="G37" s="557">
        <v>0</v>
      </c>
      <c r="H37" s="557">
        <f>G37+F37</f>
        <v>2.601</v>
      </c>
      <c r="I37" s="504">
        <f>IF(ISERROR(D37/H37-1),"         /0",IF(D37/H37&gt;5,"  *  ",(D37/H37-1)))</f>
        <v>0.2575932333717801</v>
      </c>
      <c r="J37" s="559">
        <v>19.989000000000004</v>
      </c>
      <c r="K37" s="557">
        <v>4.755000000000001</v>
      </c>
      <c r="L37" s="557">
        <f>K37+J37</f>
        <v>24.744000000000007</v>
      </c>
      <c r="M37" s="558">
        <f>L37/$L$7</f>
        <v>6.19477762821252E-05</v>
      </c>
      <c r="N37" s="557">
        <v>49.159</v>
      </c>
      <c r="O37" s="557">
        <v>3.7169999999999996</v>
      </c>
      <c r="P37" s="557">
        <f>O37+N37</f>
        <v>52.876</v>
      </c>
      <c r="Q37" s="504">
        <f>IF(ISERROR(L37/P37-1),"         /0",IF(L37/P37&gt;5,"  *  ",(L37/P37-1)))</f>
        <v>-0.5320372191542475</v>
      </c>
    </row>
    <row r="38" spans="1:17" ht="18" customHeight="1" thickBot="1">
      <c r="A38" s="556" t="s">
        <v>153</v>
      </c>
      <c r="B38" s="502">
        <v>44.791</v>
      </c>
      <c r="C38" s="554">
        <v>0.182</v>
      </c>
      <c r="D38" s="554">
        <f>C38+B38</f>
        <v>44.973</v>
      </c>
      <c r="E38" s="555">
        <f>D38/$D$7</f>
        <v>0.0010759220637492854</v>
      </c>
      <c r="F38" s="502">
        <v>96.54899999999999</v>
      </c>
      <c r="G38" s="554">
        <v>1.155</v>
      </c>
      <c r="H38" s="554">
        <f>G38+F38</f>
        <v>97.704</v>
      </c>
      <c r="I38" s="499">
        <f>IF(ISERROR(D38/H38-1),"         /0",IF(D38/H38&gt;5,"  *  ",(D38/H38-1)))</f>
        <v>-0.539701547531319</v>
      </c>
      <c r="J38" s="502">
        <v>433.32900000000006</v>
      </c>
      <c r="K38" s="554">
        <v>50.39000000000001</v>
      </c>
      <c r="L38" s="554">
        <f>K38+J38</f>
        <v>483.71900000000005</v>
      </c>
      <c r="M38" s="555">
        <f>L38/$L$7</f>
        <v>0.0012110134333742854</v>
      </c>
      <c r="N38" s="502">
        <v>407.2430000000001</v>
      </c>
      <c r="O38" s="554">
        <v>31.509</v>
      </c>
      <c r="P38" s="554">
        <f>O38+N38</f>
        <v>438.7520000000001</v>
      </c>
      <c r="Q38" s="499">
        <f>IF(ISERROR(L38/P38-1),"         /0",IF(L38/P38&gt;5,"  *  ",(L38/P38-1)))</f>
        <v>0.1024884217052</v>
      </c>
    </row>
    <row r="39" ht="14.25">
      <c r="A39" s="210" t="s">
        <v>240</v>
      </c>
    </row>
    <row r="40" ht="14.25">
      <c r="A40" s="210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39:Q65536 I39:I65536 Q3:Q6 I3:I6">
    <cfRule type="cellIs" priority="3" dxfId="1" operator="lessThan" stopIfTrue="1">
      <formula>0</formula>
    </cfRule>
  </conditionalFormatting>
  <conditionalFormatting sqref="I7:I38 Q7:Q38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5.00390625" style="553" customWidth="1"/>
    <col min="2" max="2" width="8.421875" style="553" bestFit="1" customWidth="1"/>
    <col min="3" max="3" width="9.28125" style="553" bestFit="1" customWidth="1"/>
    <col min="4" max="4" width="8.421875" style="553" customWidth="1"/>
    <col min="5" max="5" width="9.8515625" style="553" customWidth="1"/>
    <col min="6" max="6" width="8.421875" style="553" bestFit="1" customWidth="1"/>
    <col min="7" max="7" width="9.28125" style="553" bestFit="1" customWidth="1"/>
    <col min="8" max="8" width="8.421875" style="553" bestFit="1" customWidth="1"/>
    <col min="9" max="9" width="8.7109375" style="553" customWidth="1"/>
    <col min="10" max="10" width="10.00390625" style="553" customWidth="1"/>
    <col min="11" max="11" width="9.8515625" style="553" customWidth="1"/>
    <col min="12" max="12" width="9.00390625" style="553" customWidth="1"/>
    <col min="13" max="13" width="10.8515625" style="553" bestFit="1" customWidth="1"/>
    <col min="14" max="14" width="9.140625" style="553" customWidth="1"/>
    <col min="15" max="15" width="10.00390625" style="553" customWidth="1"/>
    <col min="16" max="16" width="9.28125" style="553" customWidth="1"/>
    <col min="17" max="17" width="9.7109375" style="553" customWidth="1"/>
    <col min="18" max="16384" width="9.140625" style="553" customWidth="1"/>
  </cols>
  <sheetData>
    <row r="1" spans="16:17" ht="20.25" thickBot="1">
      <c r="P1" s="660" t="s">
        <v>36</v>
      </c>
      <c r="Q1" s="659"/>
    </row>
    <row r="2" ht="3.75" customHeight="1" thickBot="1"/>
    <row r="3" spans="1:17" ht="24" customHeight="1" thickBot="1">
      <c r="A3" s="604" t="s">
        <v>245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2"/>
    </row>
    <row r="4" spans="1:17" s="655" customFormat="1" ht="15.75" customHeight="1" thickBot="1">
      <c r="A4" s="601" t="s">
        <v>232</v>
      </c>
      <c r="B4" s="658" t="s">
        <v>52</v>
      </c>
      <c r="C4" s="657"/>
      <c r="D4" s="657"/>
      <c r="E4" s="657"/>
      <c r="F4" s="657"/>
      <c r="G4" s="657"/>
      <c r="H4" s="657"/>
      <c r="I4" s="656"/>
      <c r="J4" s="658" t="s">
        <v>51</v>
      </c>
      <c r="K4" s="657"/>
      <c r="L4" s="657"/>
      <c r="M4" s="657"/>
      <c r="N4" s="657"/>
      <c r="O4" s="657"/>
      <c r="P4" s="657"/>
      <c r="Q4" s="656"/>
    </row>
    <row r="5" spans="1:17" s="647" customFormat="1" ht="26.25" customHeight="1">
      <c r="A5" s="596"/>
      <c r="B5" s="651" t="s">
        <v>50</v>
      </c>
      <c r="C5" s="650"/>
      <c r="D5" s="650"/>
      <c r="E5" s="592" t="s">
        <v>47</v>
      </c>
      <c r="F5" s="651" t="s">
        <v>49</v>
      </c>
      <c r="G5" s="650"/>
      <c r="H5" s="650"/>
      <c r="I5" s="595" t="s">
        <v>45</v>
      </c>
      <c r="J5" s="649" t="s">
        <v>229</v>
      </c>
      <c r="K5" s="648"/>
      <c r="L5" s="648"/>
      <c r="M5" s="592" t="s">
        <v>47</v>
      </c>
      <c r="N5" s="649" t="s">
        <v>228</v>
      </c>
      <c r="O5" s="648"/>
      <c r="P5" s="648"/>
      <c r="Q5" s="592" t="s">
        <v>45</v>
      </c>
    </row>
    <row r="6" spans="1:17" s="585" customFormat="1" ht="14.25" thickBot="1">
      <c r="A6" s="590"/>
      <c r="B6" s="588" t="s">
        <v>23</v>
      </c>
      <c r="C6" s="587" t="s">
        <v>22</v>
      </c>
      <c r="D6" s="587" t="s">
        <v>21</v>
      </c>
      <c r="E6" s="586"/>
      <c r="F6" s="588" t="s">
        <v>23</v>
      </c>
      <c r="G6" s="587" t="s">
        <v>22</v>
      </c>
      <c r="H6" s="587" t="s">
        <v>21</v>
      </c>
      <c r="I6" s="589"/>
      <c r="J6" s="588" t="s">
        <v>23</v>
      </c>
      <c r="K6" s="587" t="s">
        <v>22</v>
      </c>
      <c r="L6" s="587" t="s">
        <v>21</v>
      </c>
      <c r="M6" s="586"/>
      <c r="N6" s="588" t="s">
        <v>23</v>
      </c>
      <c r="O6" s="587" t="s">
        <v>22</v>
      </c>
      <c r="P6" s="587" t="s">
        <v>21</v>
      </c>
      <c r="Q6" s="586"/>
    </row>
    <row r="7" spans="1:17" s="640" customFormat="1" ht="18" customHeight="1" thickBot="1">
      <c r="A7" s="646" t="s">
        <v>32</v>
      </c>
      <c r="B7" s="644">
        <f>B8+B21+B35+B43+B53+B59</f>
        <v>24179.510000000002</v>
      </c>
      <c r="C7" s="643">
        <f>C8+C21+C35+C43+C53+C59</f>
        <v>17619.986</v>
      </c>
      <c r="D7" s="642">
        <f>C7+B7</f>
        <v>41799.496</v>
      </c>
      <c r="E7" s="645">
        <f>D7/$D$7</f>
        <v>1</v>
      </c>
      <c r="F7" s="644">
        <f>F8+F21+F35+F43+F53+F59</f>
        <v>26325.308999999997</v>
      </c>
      <c r="G7" s="643">
        <f>G8+G21+G35+G43+G53+G59</f>
        <v>15938.194999999998</v>
      </c>
      <c r="H7" s="642">
        <f>G7+F7</f>
        <v>42263.50399999999</v>
      </c>
      <c r="I7" s="641">
        <f>IF(ISERROR(D7/H7-1),"         /0",(D7/H7-1))</f>
        <v>-0.010978928770316698</v>
      </c>
      <c r="J7" s="644">
        <f>J8+J21+J35+J43+J53+J59</f>
        <v>241582.131</v>
      </c>
      <c r="K7" s="643">
        <f>K8+K21+K35+K43+K53+K59</f>
        <v>157851.09300000002</v>
      </c>
      <c r="L7" s="642">
        <f>K7+J7</f>
        <v>399433.22400000005</v>
      </c>
      <c r="M7" s="645">
        <f>L7/$L$7</f>
        <v>1</v>
      </c>
      <c r="N7" s="644">
        <f>N8+N21+N35+N43+N53+N59</f>
        <v>230564.19100000002</v>
      </c>
      <c r="O7" s="643">
        <f>O8+O21+O35+O43+O53+O59</f>
        <v>119528.13300000002</v>
      </c>
      <c r="P7" s="642">
        <f>O7+N7</f>
        <v>350092.324</v>
      </c>
      <c r="Q7" s="641">
        <f>IF(ISERROR(L7/P7-1),"         /0",(L7/P7-1))</f>
        <v>0.14093682328207802</v>
      </c>
    </row>
    <row r="8" spans="1:17" s="561" customFormat="1" ht="18" customHeight="1">
      <c r="A8" s="566" t="s">
        <v>227</v>
      </c>
      <c r="B8" s="564">
        <f>SUM(B9:B20)</f>
        <v>13624.172999999999</v>
      </c>
      <c r="C8" s="563">
        <f>SUM(C9:C20)</f>
        <v>8082.5779999999995</v>
      </c>
      <c r="D8" s="563">
        <f>C8+B8</f>
        <v>21706.750999999997</v>
      </c>
      <c r="E8" s="565">
        <f>D8/$D$7</f>
        <v>0.5193065246528331</v>
      </c>
      <c r="F8" s="564">
        <f>SUM(F9:F20)</f>
        <v>17661.014</v>
      </c>
      <c r="G8" s="563">
        <f>SUM(G9:G20)</f>
        <v>8761.46</v>
      </c>
      <c r="H8" s="563">
        <f>G8+F8</f>
        <v>26422.474</v>
      </c>
      <c r="I8" s="562">
        <f>IF(ISERROR(D8/H8-1),"         /0",IF(D8/H8&gt;5,"  *  ",(D8/H8-1)))</f>
        <v>-0.17847393851158688</v>
      </c>
      <c r="J8" s="564">
        <f>SUM(J9:J20)</f>
        <v>155642.374</v>
      </c>
      <c r="K8" s="563">
        <f>SUM(K9:K20)</f>
        <v>77575.533</v>
      </c>
      <c r="L8" s="563">
        <f>K8+J8</f>
        <v>233217.907</v>
      </c>
      <c r="M8" s="565">
        <f>L8/$L$7</f>
        <v>0.5838720792039072</v>
      </c>
      <c r="N8" s="564">
        <f>SUM(N9:N20)</f>
        <v>157371.942</v>
      </c>
      <c r="O8" s="563">
        <f>SUM(O9:O20)</f>
        <v>67699.28</v>
      </c>
      <c r="P8" s="563">
        <f>O8+N8</f>
        <v>225071.222</v>
      </c>
      <c r="Q8" s="562">
        <f>IF(ISERROR(L8/P8-1),"         /0",IF(L8/P8&gt;5,"  *  ",(L8/P8-1)))</f>
        <v>0.03619603131670024</v>
      </c>
    </row>
    <row r="9" spans="1:17" ht="18" customHeight="1">
      <c r="A9" s="560" t="s">
        <v>59</v>
      </c>
      <c r="B9" s="559">
        <v>4048.835</v>
      </c>
      <c r="C9" s="557">
        <v>4466.271</v>
      </c>
      <c r="D9" s="557">
        <f>C9+B9</f>
        <v>8515.106</v>
      </c>
      <c r="E9" s="558">
        <f>D9/$D$7</f>
        <v>0.20371312611042008</v>
      </c>
      <c r="F9" s="559">
        <v>4489.924999999999</v>
      </c>
      <c r="G9" s="557">
        <v>4117.289000000001</v>
      </c>
      <c r="H9" s="557">
        <f>G9+F9</f>
        <v>8607.214</v>
      </c>
      <c r="I9" s="504">
        <f>IF(ISERROR(D9/H9-1),"         /0",IF(D9/H9&gt;5,"  *  ",(D9/H9-1)))</f>
        <v>-0.010701255946465427</v>
      </c>
      <c r="J9" s="559">
        <v>43496.025000000016</v>
      </c>
      <c r="K9" s="557">
        <v>40371.397</v>
      </c>
      <c r="L9" s="557">
        <f>K9+J9</f>
        <v>83867.42200000002</v>
      </c>
      <c r="M9" s="558">
        <f>L9/$L$7</f>
        <v>0.20996606431517076</v>
      </c>
      <c r="N9" s="557">
        <v>42051.51700000001</v>
      </c>
      <c r="O9" s="557">
        <v>27338.513999999996</v>
      </c>
      <c r="P9" s="557">
        <f>O9+N9</f>
        <v>69390.031</v>
      </c>
      <c r="Q9" s="504">
        <f>IF(ISERROR(L9/P9-1),"         /0",IF(L9/P9&gt;5,"  *  ",(L9/P9-1)))</f>
        <v>0.20863790938499527</v>
      </c>
    </row>
    <row r="10" spans="1:17" ht="18" customHeight="1">
      <c r="A10" s="560" t="s">
        <v>98</v>
      </c>
      <c r="B10" s="559">
        <v>3785.523</v>
      </c>
      <c r="C10" s="557">
        <v>1525.31</v>
      </c>
      <c r="D10" s="557">
        <f>C10+B10</f>
        <v>5310.8330000000005</v>
      </c>
      <c r="E10" s="558">
        <f>D10/$D$7</f>
        <v>0.1270549530070889</v>
      </c>
      <c r="F10" s="559">
        <v>2900.3419999999996</v>
      </c>
      <c r="G10" s="557">
        <v>976.533</v>
      </c>
      <c r="H10" s="557">
        <f>G10+F10</f>
        <v>3876.8749999999995</v>
      </c>
      <c r="I10" s="504">
        <f>IF(ISERROR(D10/H10-1),"         /0",IF(D10/H10&gt;5,"  *  ",(D10/H10-1)))</f>
        <v>0.36987470578752246</v>
      </c>
      <c r="J10" s="559">
        <v>25860.516</v>
      </c>
      <c r="K10" s="557">
        <v>8172.017999999999</v>
      </c>
      <c r="L10" s="557">
        <f>K10+J10</f>
        <v>34032.534</v>
      </c>
      <c r="M10" s="558">
        <f>L10/$L$7</f>
        <v>0.08520206120860892</v>
      </c>
      <c r="N10" s="557">
        <v>31307.959000000006</v>
      </c>
      <c r="O10" s="557">
        <v>10953.148000000001</v>
      </c>
      <c r="P10" s="557">
        <f>O10+N10</f>
        <v>42261.107</v>
      </c>
      <c r="Q10" s="504">
        <f>IF(ISERROR(L10/P10-1),"         /0",IF(L10/P10&gt;5,"  *  ",(L10/P10-1)))</f>
        <v>-0.19470793796291241</v>
      </c>
    </row>
    <row r="11" spans="1:17" ht="18" customHeight="1">
      <c r="A11" s="560" t="s">
        <v>97</v>
      </c>
      <c r="B11" s="559">
        <v>1963.31</v>
      </c>
      <c r="C11" s="557">
        <v>586.326</v>
      </c>
      <c r="D11" s="557">
        <f>C11+B11</f>
        <v>2549.636</v>
      </c>
      <c r="E11" s="558">
        <f>D11/$D$7</f>
        <v>0.060996812018977456</v>
      </c>
      <c r="F11" s="559">
        <v>3157.567</v>
      </c>
      <c r="G11" s="557">
        <v>801.572</v>
      </c>
      <c r="H11" s="557">
        <f>G11+F11</f>
        <v>3959.139</v>
      </c>
      <c r="I11" s="504">
        <f>IF(ISERROR(D11/H11-1),"         /0",IF(D11/H11&gt;5,"  *  ",(D11/H11-1)))</f>
        <v>-0.3560125067596768</v>
      </c>
      <c r="J11" s="559">
        <v>25303.632</v>
      </c>
      <c r="K11" s="557">
        <v>8183.2040000000015</v>
      </c>
      <c r="L11" s="557">
        <f>K11+J11</f>
        <v>33486.836</v>
      </c>
      <c r="M11" s="558">
        <f>L11/$L$7</f>
        <v>0.08383588041239153</v>
      </c>
      <c r="N11" s="557">
        <v>15730.443000000003</v>
      </c>
      <c r="O11" s="557">
        <v>6514.601000000001</v>
      </c>
      <c r="P11" s="557">
        <f>O11+N11</f>
        <v>22245.044</v>
      </c>
      <c r="Q11" s="504">
        <f>IF(ISERROR(L11/P11-1),"         /0",IF(L11/P11&gt;5,"  *  ",(L11/P11-1)))</f>
        <v>0.5053616436991539</v>
      </c>
    </row>
    <row r="12" spans="1:17" ht="18" customHeight="1">
      <c r="A12" s="560" t="s">
        <v>95</v>
      </c>
      <c r="B12" s="559">
        <v>1211.285</v>
      </c>
      <c r="C12" s="557">
        <v>307.129</v>
      </c>
      <c r="D12" s="557">
        <f>C12+B12</f>
        <v>1518.4140000000002</v>
      </c>
      <c r="E12" s="558">
        <f>D12/$D$7</f>
        <v>0.03632613177919658</v>
      </c>
      <c r="F12" s="559">
        <v>1255.904</v>
      </c>
      <c r="G12" s="557">
        <v>299.088</v>
      </c>
      <c r="H12" s="557">
        <f>G12+F12</f>
        <v>1554.992</v>
      </c>
      <c r="I12" s="504">
        <f>IF(ISERROR(D12/H12-1),"         /0",IF(D12/H12&gt;5,"  *  ",(D12/H12-1)))</f>
        <v>-0.02352295060038878</v>
      </c>
      <c r="J12" s="559">
        <v>11748.728</v>
      </c>
      <c r="K12" s="557">
        <v>3117.83</v>
      </c>
      <c r="L12" s="557">
        <f>K12+J12</f>
        <v>14866.557999999999</v>
      </c>
      <c r="M12" s="558">
        <f>L12/$L$7</f>
        <v>0.03721913227728898</v>
      </c>
      <c r="N12" s="557">
        <v>8540.451</v>
      </c>
      <c r="O12" s="557">
        <v>1564.0510000000002</v>
      </c>
      <c r="P12" s="557">
        <f>O12+N12</f>
        <v>10104.501999999999</v>
      </c>
      <c r="Q12" s="504">
        <f>IF(ISERROR(L12/P12-1),"         /0",IF(L12/P12&gt;5,"  *  ",(L12/P12-1)))</f>
        <v>0.4712806232311104</v>
      </c>
    </row>
    <row r="13" spans="1:17" ht="18" customHeight="1">
      <c r="A13" s="560" t="s">
        <v>44</v>
      </c>
      <c r="B13" s="559">
        <v>594.67</v>
      </c>
      <c r="C13" s="557">
        <v>425.486</v>
      </c>
      <c r="D13" s="557">
        <f>C13+B13</f>
        <v>1020.156</v>
      </c>
      <c r="E13" s="558">
        <f>D13/$D$7</f>
        <v>0.024405940205594823</v>
      </c>
      <c r="F13" s="559">
        <v>607.761</v>
      </c>
      <c r="G13" s="557">
        <v>281.247</v>
      </c>
      <c r="H13" s="557">
        <f>G13+F13</f>
        <v>889.008</v>
      </c>
      <c r="I13" s="504">
        <f>IF(ISERROR(D13/H13-1),"         /0",IF(D13/H13&gt;5,"  *  ",(D13/H13-1)))</f>
        <v>0.1475217320879001</v>
      </c>
      <c r="J13" s="559">
        <v>6006.678000000002</v>
      </c>
      <c r="K13" s="557">
        <v>3754.0649999999996</v>
      </c>
      <c r="L13" s="557">
        <f>K13+J13</f>
        <v>9760.743000000002</v>
      </c>
      <c r="M13" s="558">
        <f>L13/$L$7</f>
        <v>0.02443648252955543</v>
      </c>
      <c r="N13" s="557">
        <v>5442.99</v>
      </c>
      <c r="O13" s="557">
        <v>2067.132</v>
      </c>
      <c r="P13" s="557">
        <f>O13+N13</f>
        <v>7510.121999999999</v>
      </c>
      <c r="Q13" s="504">
        <f>IF(ISERROR(L13/P13-1),"         /0",IF(L13/P13&gt;5,"  *  ",(L13/P13-1)))</f>
        <v>0.2996783540933161</v>
      </c>
    </row>
    <row r="14" spans="1:17" ht="18" customHeight="1">
      <c r="A14" s="560" t="s">
        <v>94</v>
      </c>
      <c r="B14" s="559">
        <v>861.4960000000001</v>
      </c>
      <c r="C14" s="557">
        <v>0</v>
      </c>
      <c r="D14" s="557">
        <f>C14+B14</f>
        <v>861.4960000000001</v>
      </c>
      <c r="E14" s="558">
        <f>D14/$D$7</f>
        <v>0.02061020065887876</v>
      </c>
      <c r="F14" s="559">
        <v>371.91200000000003</v>
      </c>
      <c r="G14" s="557">
        <v>23.548</v>
      </c>
      <c r="H14" s="557">
        <f>G14+F14</f>
        <v>395.46000000000004</v>
      </c>
      <c r="I14" s="504">
        <f>IF(ISERROR(D14/H14-1),"         /0",IF(D14/H14&gt;5,"  *  ",(D14/H14-1)))</f>
        <v>1.178465584382744</v>
      </c>
      <c r="J14" s="559">
        <v>5740.391</v>
      </c>
      <c r="K14" s="557">
        <v>0.7010000000000001</v>
      </c>
      <c r="L14" s="557">
        <f>K14+J14</f>
        <v>5741.092</v>
      </c>
      <c r="M14" s="558">
        <f>L14/$L$7</f>
        <v>0.01437309581438323</v>
      </c>
      <c r="N14" s="557">
        <v>5244.505</v>
      </c>
      <c r="O14" s="557">
        <v>32.057</v>
      </c>
      <c r="P14" s="557">
        <f>O14+N14</f>
        <v>5276.562</v>
      </c>
      <c r="Q14" s="504">
        <f>IF(ISERROR(L14/P14-1),"         /0",IF(L14/P14&gt;5,"  *  ",(L14/P14-1)))</f>
        <v>0.08803649042691042</v>
      </c>
    </row>
    <row r="15" spans="1:17" ht="18" customHeight="1">
      <c r="A15" s="560" t="s">
        <v>92</v>
      </c>
      <c r="B15" s="559">
        <v>370.014</v>
      </c>
      <c r="C15" s="557">
        <v>328.281</v>
      </c>
      <c r="D15" s="557">
        <f>C15+B15</f>
        <v>698.2950000000001</v>
      </c>
      <c r="E15" s="558">
        <f>D15/$D$7</f>
        <v>0.016705823438636677</v>
      </c>
      <c r="F15" s="559">
        <v>339.289</v>
      </c>
      <c r="G15" s="557">
        <v>236.83</v>
      </c>
      <c r="H15" s="557">
        <f>G15+F15</f>
        <v>576.119</v>
      </c>
      <c r="I15" s="504">
        <f>IF(ISERROR(D15/H15-1),"         /0",IF(D15/H15&gt;5,"  *  ",(D15/H15-1)))</f>
        <v>0.21206729859629703</v>
      </c>
      <c r="J15" s="559">
        <v>6136.606000000001</v>
      </c>
      <c r="K15" s="557">
        <v>2699.1560000000004</v>
      </c>
      <c r="L15" s="557">
        <f>K15+J15</f>
        <v>8835.762</v>
      </c>
      <c r="M15" s="558">
        <f>L15/$L$7</f>
        <v>0.0221207487737675</v>
      </c>
      <c r="N15" s="557">
        <v>2728.3700000000003</v>
      </c>
      <c r="O15" s="557">
        <v>1161.6</v>
      </c>
      <c r="P15" s="557">
        <f>O15+N15</f>
        <v>3889.9700000000003</v>
      </c>
      <c r="Q15" s="504">
        <f>IF(ISERROR(L15/P15-1),"         /0",IF(L15/P15&gt;5,"  *  ",(L15/P15-1)))</f>
        <v>1.2714216305010066</v>
      </c>
    </row>
    <row r="16" spans="1:17" ht="18" customHeight="1">
      <c r="A16" s="560" t="s">
        <v>91</v>
      </c>
      <c r="B16" s="559">
        <v>375.505</v>
      </c>
      <c r="C16" s="557">
        <v>147.732</v>
      </c>
      <c r="D16" s="557">
        <f>C16+B16</f>
        <v>523.237</v>
      </c>
      <c r="E16" s="558">
        <f>D16/$D$7</f>
        <v>0.012517782511061856</v>
      </c>
      <c r="F16" s="559">
        <v>329.862</v>
      </c>
      <c r="G16" s="557">
        <v>141.418</v>
      </c>
      <c r="H16" s="557">
        <f>G16+F16</f>
        <v>471.28000000000003</v>
      </c>
      <c r="I16" s="504">
        <f>IF(ISERROR(D16/H16-1),"         /0",IF(D16/H16&gt;5,"  *  ",(D16/H16-1)))</f>
        <v>0.11024656255304688</v>
      </c>
      <c r="J16" s="559">
        <v>3492.4179999999997</v>
      </c>
      <c r="K16" s="557">
        <v>1511.9959999999999</v>
      </c>
      <c r="L16" s="557">
        <f>K16+J16</f>
        <v>5004.414</v>
      </c>
      <c r="M16" s="558">
        <f>L16/$L$7</f>
        <v>0.012528787540217233</v>
      </c>
      <c r="N16" s="557">
        <v>2776.0870000000004</v>
      </c>
      <c r="O16" s="557">
        <v>1263.109</v>
      </c>
      <c r="P16" s="557">
        <f>O16+N16</f>
        <v>4039.1960000000004</v>
      </c>
      <c r="Q16" s="504">
        <f>IF(ISERROR(L16/P16-1),"         /0",IF(L16/P16&gt;5,"  *  ",(L16/P16-1)))</f>
        <v>0.23896290251822383</v>
      </c>
    </row>
    <row r="17" spans="1:17" ht="18" customHeight="1">
      <c r="A17" s="560" t="s">
        <v>86</v>
      </c>
      <c r="B17" s="559">
        <v>118.405</v>
      </c>
      <c r="C17" s="557">
        <v>133.597</v>
      </c>
      <c r="D17" s="557">
        <f>C17+B17</f>
        <v>252.002</v>
      </c>
      <c r="E17" s="558">
        <f>D17/$D$7</f>
        <v>0.006028828672958162</v>
      </c>
      <c r="F17" s="559">
        <v>119.63799999999999</v>
      </c>
      <c r="G17" s="557">
        <v>83.97300000000001</v>
      </c>
      <c r="H17" s="557">
        <f>G17+F17</f>
        <v>203.611</v>
      </c>
      <c r="I17" s="504">
        <f>IF(ISERROR(D17/H17-1),"         /0",IF(D17/H17&gt;5,"  *  ",(D17/H17-1)))</f>
        <v>0.2376639768971225</v>
      </c>
      <c r="J17" s="559">
        <v>1464.2610000000002</v>
      </c>
      <c r="K17" s="557">
        <v>1371.2170000000003</v>
      </c>
      <c r="L17" s="557">
        <f>K17+J17</f>
        <v>2835.4780000000005</v>
      </c>
      <c r="M17" s="558">
        <f>L17/$L$7</f>
        <v>0.007098753507795336</v>
      </c>
      <c r="N17" s="557">
        <v>1112.4950000000003</v>
      </c>
      <c r="O17" s="557">
        <v>890.201</v>
      </c>
      <c r="P17" s="557">
        <f>O17+N17</f>
        <v>2002.6960000000004</v>
      </c>
      <c r="Q17" s="504">
        <f>IF(ISERROR(L17/P17-1),"         /0",IF(L17/P17&gt;5,"  *  ",(L17/P17-1)))</f>
        <v>0.41583046053919315</v>
      </c>
    </row>
    <row r="18" spans="1:17" ht="18" customHeight="1">
      <c r="A18" s="560" t="s">
        <v>70</v>
      </c>
      <c r="B18" s="559">
        <v>90.963</v>
      </c>
      <c r="C18" s="557">
        <v>86.92</v>
      </c>
      <c r="D18" s="557">
        <f>C18+B18</f>
        <v>177.88299999999998</v>
      </c>
      <c r="E18" s="558">
        <f>D18/$D$7</f>
        <v>0.004255625474527252</v>
      </c>
      <c r="F18" s="559">
        <v>81.986</v>
      </c>
      <c r="G18" s="557">
        <v>55.552</v>
      </c>
      <c r="H18" s="557">
        <f>G18+F18</f>
        <v>137.538</v>
      </c>
      <c r="I18" s="504">
        <f>IF(ISERROR(D18/H18-1),"         /0",IF(D18/H18&gt;5,"  *  ",(D18/H18-1)))</f>
        <v>0.29333711410664676</v>
      </c>
      <c r="J18" s="559">
        <v>831.637</v>
      </c>
      <c r="K18" s="557">
        <v>819.9</v>
      </c>
      <c r="L18" s="557">
        <f>K18+J18</f>
        <v>1651.5369999999998</v>
      </c>
      <c r="M18" s="558">
        <f>L18/$L$7</f>
        <v>0.004134701123409803</v>
      </c>
      <c r="N18" s="557">
        <v>599.599</v>
      </c>
      <c r="O18" s="557">
        <v>392.523</v>
      </c>
      <c r="P18" s="557">
        <f>O18+N18</f>
        <v>992.1220000000001</v>
      </c>
      <c r="Q18" s="504">
        <f>IF(ISERROR(L18/P18-1),"         /0",IF(L18/P18&gt;5,"  *  ",(L18/P18-1)))</f>
        <v>0.664651121535456</v>
      </c>
    </row>
    <row r="19" spans="1:17" ht="18" customHeight="1">
      <c r="A19" s="560" t="s">
        <v>75</v>
      </c>
      <c r="B19" s="559">
        <v>134.424</v>
      </c>
      <c r="C19" s="557">
        <v>11.651</v>
      </c>
      <c r="D19" s="557">
        <f>C19+B19</f>
        <v>146.07500000000002</v>
      </c>
      <c r="E19" s="558">
        <f>D19/$D$7</f>
        <v>0.003494659361443019</v>
      </c>
      <c r="F19" s="559">
        <v>32.291</v>
      </c>
      <c r="G19" s="557">
        <v>7.114</v>
      </c>
      <c r="H19" s="557">
        <f>G19+F19</f>
        <v>39.404999999999994</v>
      </c>
      <c r="I19" s="504">
        <f>IF(ISERROR(D19/H19-1),"         /0",IF(D19/H19&gt;5,"  *  ",(D19/H19-1)))</f>
        <v>2.7070168760309614</v>
      </c>
      <c r="J19" s="559">
        <v>585.801</v>
      </c>
      <c r="K19" s="557">
        <v>107.739</v>
      </c>
      <c r="L19" s="557">
        <f>K19+J19</f>
        <v>693.5400000000001</v>
      </c>
      <c r="M19" s="558">
        <f>L19/$L$7</f>
        <v>0.0017363102474420105</v>
      </c>
      <c r="N19" s="557">
        <v>340.344</v>
      </c>
      <c r="O19" s="557">
        <v>45.88399999999999</v>
      </c>
      <c r="P19" s="557">
        <f>O19+N19</f>
        <v>386.228</v>
      </c>
      <c r="Q19" s="504">
        <f>IF(ISERROR(L19/P19-1),"         /0",IF(L19/P19&gt;5,"  *  ",(L19/P19-1)))</f>
        <v>0.7956750934681072</v>
      </c>
    </row>
    <row r="20" spans="1:17" ht="18" customHeight="1" thickBot="1">
      <c r="A20" s="560" t="s">
        <v>57</v>
      </c>
      <c r="B20" s="559">
        <v>69.74300000000001</v>
      </c>
      <c r="C20" s="557">
        <v>63.875</v>
      </c>
      <c r="D20" s="557">
        <f>C20+B20</f>
        <v>133.618</v>
      </c>
      <c r="E20" s="558">
        <f>D20/$D$7</f>
        <v>0.0031966414140495855</v>
      </c>
      <c r="F20" s="559">
        <v>3974.537</v>
      </c>
      <c r="G20" s="557">
        <v>1737.2959999999998</v>
      </c>
      <c r="H20" s="557">
        <f>G20+F20</f>
        <v>5711.833</v>
      </c>
      <c r="I20" s="504">
        <f>IF(ISERROR(D20/H20-1),"         /0",IF(D20/H20&gt;5,"  *  ",(D20/H20-1)))</f>
        <v>-0.9766068090576178</v>
      </c>
      <c r="J20" s="559">
        <v>24975.680999999997</v>
      </c>
      <c r="K20" s="557">
        <v>7466.3099999999995</v>
      </c>
      <c r="L20" s="557">
        <f>K20+J20</f>
        <v>32441.990999999995</v>
      </c>
      <c r="M20" s="558">
        <f>L20/$L$7</f>
        <v>0.08122006145387643</v>
      </c>
      <c r="N20" s="557">
        <v>41497.18199999999</v>
      </c>
      <c r="O20" s="557">
        <v>15476.460000000001</v>
      </c>
      <c r="P20" s="557">
        <f>O20+N20</f>
        <v>56973.64199999999</v>
      </c>
      <c r="Q20" s="504">
        <f>IF(ISERROR(L20/P20-1),"         /0",IF(L20/P20&gt;5,"  *  ",(L20/P20-1)))</f>
        <v>-0.43057895087696874</v>
      </c>
    </row>
    <row r="21" spans="1:17" s="561" customFormat="1" ht="18" customHeight="1">
      <c r="A21" s="566" t="s">
        <v>186</v>
      </c>
      <c r="B21" s="564">
        <f>SUM(B22:B34)</f>
        <v>2863.8090000000007</v>
      </c>
      <c r="C21" s="563">
        <f>SUM(C22:C34)</f>
        <v>5041.64</v>
      </c>
      <c r="D21" s="563">
        <f>C21+B21</f>
        <v>7905.4490000000005</v>
      </c>
      <c r="E21" s="565">
        <f>D21/$D$7</f>
        <v>0.1891278545559497</v>
      </c>
      <c r="F21" s="564">
        <f>SUM(F22:F34)</f>
        <v>2532.3369999999995</v>
      </c>
      <c r="G21" s="563">
        <f>SUM(G22:G34)</f>
        <v>4355.924</v>
      </c>
      <c r="H21" s="563">
        <f>G21+F21</f>
        <v>6888.2609999999995</v>
      </c>
      <c r="I21" s="562">
        <f>IF(ISERROR(D21/H21-1),"         /0",IF(D21/H21&gt;5,"  *  ",(D21/H21-1)))</f>
        <v>0.1476697819667403</v>
      </c>
      <c r="J21" s="564">
        <f>SUM(J22:J34)</f>
        <v>23827.660999999996</v>
      </c>
      <c r="K21" s="563">
        <f>SUM(K22:K34)</f>
        <v>44500.325</v>
      </c>
      <c r="L21" s="563">
        <f>K21+J21</f>
        <v>68327.98599999999</v>
      </c>
      <c r="M21" s="565">
        <f>L21/$L$7</f>
        <v>0.17106235008633128</v>
      </c>
      <c r="N21" s="564">
        <f>SUM(N22:N34)</f>
        <v>24142.447999999993</v>
      </c>
      <c r="O21" s="563">
        <f>SUM(O22:O34)</f>
        <v>28972.081</v>
      </c>
      <c r="P21" s="563">
        <f>O21+N21</f>
        <v>53114.528999999995</v>
      </c>
      <c r="Q21" s="562">
        <f>IF(ISERROR(L21/P21-1),"         /0",IF(L21/P21&gt;5,"  *  ",(L21/P21-1)))</f>
        <v>0.28642741047369547</v>
      </c>
    </row>
    <row r="22" spans="1:17" ht="18" customHeight="1">
      <c r="A22" s="572" t="s">
        <v>59</v>
      </c>
      <c r="B22" s="570">
        <v>860.0590000000001</v>
      </c>
      <c r="C22" s="569">
        <v>1043.174</v>
      </c>
      <c r="D22" s="569">
        <f>C22+B22</f>
        <v>1903.2330000000002</v>
      </c>
      <c r="E22" s="571">
        <f>D22/$D$7</f>
        <v>0.0455324389557233</v>
      </c>
      <c r="F22" s="570">
        <v>461.105</v>
      </c>
      <c r="G22" s="569">
        <v>733.4970000000001</v>
      </c>
      <c r="H22" s="569">
        <f>G22+F22</f>
        <v>1194.602</v>
      </c>
      <c r="I22" s="568">
        <f>IF(ISERROR(D22/H22-1),"         /0",IF(D22/H22&gt;5,"  *  ",(D22/H22-1)))</f>
        <v>0.5931942186602734</v>
      </c>
      <c r="J22" s="570">
        <v>6606.702</v>
      </c>
      <c r="K22" s="569">
        <v>8239.020000000002</v>
      </c>
      <c r="L22" s="569">
        <f>K22+J22</f>
        <v>14845.722000000002</v>
      </c>
      <c r="M22" s="571">
        <f>L22/$L$7</f>
        <v>0.0371669683641539</v>
      </c>
      <c r="N22" s="569">
        <v>5144.278999999999</v>
      </c>
      <c r="O22" s="569">
        <v>7216.919</v>
      </c>
      <c r="P22" s="569">
        <f>O22+N22</f>
        <v>12361.197999999999</v>
      </c>
      <c r="Q22" s="568">
        <f>IF(ISERROR(L22/P22-1),"         /0",IF(L22/P22&gt;5,"  *  ",(L22/P22-1)))</f>
        <v>0.20099378717176153</v>
      </c>
    </row>
    <row r="23" spans="1:17" ht="18" customHeight="1">
      <c r="A23" s="572" t="s">
        <v>44</v>
      </c>
      <c r="B23" s="570">
        <v>605.346</v>
      </c>
      <c r="C23" s="569">
        <v>796.8249999999999</v>
      </c>
      <c r="D23" s="569">
        <f>C23+B23</f>
        <v>1402.1709999999998</v>
      </c>
      <c r="E23" s="571">
        <f>D23/$D$7</f>
        <v>0.033545165233571234</v>
      </c>
      <c r="F23" s="570">
        <v>1171.7589999999998</v>
      </c>
      <c r="G23" s="569">
        <v>1108.471</v>
      </c>
      <c r="H23" s="569">
        <f>G23+F23</f>
        <v>2280.2299999999996</v>
      </c>
      <c r="I23" s="568">
        <f>IF(ISERROR(D23/H23-1),"         /0",IF(D23/H23&gt;5,"  *  ",(D23/H23-1)))</f>
        <v>-0.38507475123123536</v>
      </c>
      <c r="J23" s="570">
        <v>9232.451</v>
      </c>
      <c r="K23" s="569">
        <v>9303.231</v>
      </c>
      <c r="L23" s="569">
        <f>K23+J23</f>
        <v>18535.682</v>
      </c>
      <c r="M23" s="571">
        <f>L23/$L$7</f>
        <v>0.04640495804124696</v>
      </c>
      <c r="N23" s="569">
        <v>9168.809</v>
      </c>
      <c r="O23" s="569">
        <v>9002.443</v>
      </c>
      <c r="P23" s="569">
        <f>O23+N23</f>
        <v>18171.252</v>
      </c>
      <c r="Q23" s="568">
        <f>IF(ISERROR(L23/P23-1),"         /0",IF(L23/P23&gt;5,"  *  ",(L23/P23-1)))</f>
        <v>0.02005530493991281</v>
      </c>
    </row>
    <row r="24" spans="1:17" ht="18" customHeight="1">
      <c r="A24" s="572" t="s">
        <v>97</v>
      </c>
      <c r="B24" s="570">
        <v>15.305</v>
      </c>
      <c r="C24" s="569">
        <v>1221.85</v>
      </c>
      <c r="D24" s="569">
        <f>C24+B24</f>
        <v>1237.155</v>
      </c>
      <c r="E24" s="571">
        <f>D24/$D$7</f>
        <v>0.02959736643714556</v>
      </c>
      <c r="F24" s="570"/>
      <c r="G24" s="569">
        <v>1479.4789999999998</v>
      </c>
      <c r="H24" s="569">
        <f>G24+F24</f>
        <v>1479.4789999999998</v>
      </c>
      <c r="I24" s="568">
        <f>IF(ISERROR(D24/H24-1),"         /0",IF(D24/H24&gt;5,"  *  ",(D24/H24-1)))</f>
        <v>-0.16379009097121344</v>
      </c>
      <c r="J24" s="570">
        <v>123.566</v>
      </c>
      <c r="K24" s="569">
        <v>13338.538</v>
      </c>
      <c r="L24" s="569">
        <f>K24+J24</f>
        <v>13462.104000000001</v>
      </c>
      <c r="M24" s="571">
        <f>L24/$L$7</f>
        <v>0.03370301515028705</v>
      </c>
      <c r="N24" s="569"/>
      <c r="O24" s="569">
        <v>1493.4189999999999</v>
      </c>
      <c r="P24" s="569">
        <f>O24+N24</f>
        <v>1493.4189999999999</v>
      </c>
      <c r="Q24" s="568" t="str">
        <f>IF(ISERROR(L24/P24-1),"         /0",IF(L24/P24&gt;5,"  *  ",(L24/P24-1)))</f>
        <v>  *  </v>
      </c>
    </row>
    <row r="25" spans="1:17" ht="18" customHeight="1">
      <c r="A25" s="572" t="s">
        <v>62</v>
      </c>
      <c r="B25" s="570">
        <v>490.979</v>
      </c>
      <c r="C25" s="569">
        <v>596.1770000000001</v>
      </c>
      <c r="D25" s="569">
        <f>C25+B25</f>
        <v>1087.1560000000002</v>
      </c>
      <c r="E25" s="571">
        <f>D25/$D$7</f>
        <v>0.02600883034570561</v>
      </c>
      <c r="F25" s="570">
        <v>227.82199999999997</v>
      </c>
      <c r="G25" s="569">
        <v>357.611</v>
      </c>
      <c r="H25" s="569">
        <f>G25+F25</f>
        <v>585.433</v>
      </c>
      <c r="I25" s="568">
        <f>IF(ISERROR(D25/H25-1),"         /0",IF(D25/H25&gt;5,"  *  ",(D25/H25-1)))</f>
        <v>0.8570118186026414</v>
      </c>
      <c r="J25" s="570">
        <v>3055.072</v>
      </c>
      <c r="K25" s="569">
        <v>3592.2829999999994</v>
      </c>
      <c r="L25" s="569">
        <f>K25+J25</f>
        <v>6647.355</v>
      </c>
      <c r="M25" s="571">
        <f>L25/$L$7</f>
        <v>0.016641968170379336</v>
      </c>
      <c r="N25" s="569">
        <v>3646.663</v>
      </c>
      <c r="O25" s="569">
        <v>1926.154</v>
      </c>
      <c r="P25" s="569">
        <f>O25+N25</f>
        <v>5572.817</v>
      </c>
      <c r="Q25" s="568">
        <f>IF(ISERROR(L25/P25-1),"         /0",IF(L25/P25&gt;5,"  *  ",(L25/P25-1)))</f>
        <v>0.19281774370125548</v>
      </c>
    </row>
    <row r="26" spans="1:17" ht="18" customHeight="1">
      <c r="A26" s="572" t="s">
        <v>64</v>
      </c>
      <c r="B26" s="570">
        <v>379.65399999999994</v>
      </c>
      <c r="C26" s="569">
        <v>49.79600000000001</v>
      </c>
      <c r="D26" s="569">
        <f>C26+B26</f>
        <v>429.44999999999993</v>
      </c>
      <c r="E26" s="571">
        <f>D26/$D$7</f>
        <v>0.01027404732344141</v>
      </c>
      <c r="F26" s="570"/>
      <c r="G26" s="569"/>
      <c r="H26" s="569">
        <f>G26+F26</f>
        <v>0</v>
      </c>
      <c r="I26" s="568" t="str">
        <f>IF(ISERROR(D26/H26-1),"         /0",IF(D26/H26&gt;5,"  *  ",(D26/H26-1)))</f>
        <v>         /0</v>
      </c>
      <c r="J26" s="570">
        <v>656.7279999999998</v>
      </c>
      <c r="K26" s="569">
        <v>75.71</v>
      </c>
      <c r="L26" s="569">
        <f>K26+J26</f>
        <v>732.4379999999999</v>
      </c>
      <c r="M26" s="571">
        <f>L26/$L$7</f>
        <v>0.0018336932332899774</v>
      </c>
      <c r="N26" s="569">
        <v>755.495</v>
      </c>
      <c r="O26" s="569">
        <v>123.611</v>
      </c>
      <c r="P26" s="569">
        <f>O26+N26</f>
        <v>879.106</v>
      </c>
      <c r="Q26" s="568">
        <f>IF(ISERROR(L26/P26-1),"         /0",IF(L26/P26&gt;5,"  *  ",(L26/P26-1)))</f>
        <v>-0.16683767372762803</v>
      </c>
    </row>
    <row r="27" spans="1:17" ht="18" customHeight="1">
      <c r="A27" s="572" t="s">
        <v>96</v>
      </c>
      <c r="B27" s="570">
        <v>1.204</v>
      </c>
      <c r="C27" s="569">
        <v>355.052</v>
      </c>
      <c r="D27" s="569">
        <f>C27+B27</f>
        <v>356.25600000000003</v>
      </c>
      <c r="E27" s="571">
        <f>D27/$D$7</f>
        <v>0.008522973578437405</v>
      </c>
      <c r="F27" s="570"/>
      <c r="G27" s="569">
        <v>122.568</v>
      </c>
      <c r="H27" s="569">
        <f>G27+F27</f>
        <v>122.568</v>
      </c>
      <c r="I27" s="568">
        <f>IF(ISERROR(D27/H27-1),"         /0",IF(D27/H27&gt;5,"  *  ",(D27/H27-1)))</f>
        <v>1.9065987859800275</v>
      </c>
      <c r="J27" s="570">
        <v>7.13</v>
      </c>
      <c r="K27" s="569">
        <v>2716.2790000000005</v>
      </c>
      <c r="L27" s="569">
        <f>K27+J27</f>
        <v>2723.4090000000006</v>
      </c>
      <c r="M27" s="571">
        <f>L27/$L$7</f>
        <v>0.006818183456867374</v>
      </c>
      <c r="N27" s="569"/>
      <c r="O27" s="569">
        <v>1975.8790000000001</v>
      </c>
      <c r="P27" s="569">
        <f>O27+N27</f>
        <v>1975.8790000000001</v>
      </c>
      <c r="Q27" s="568">
        <f>IF(ISERROR(L27/P27-1),"         /0",IF(L27/P27&gt;5,"  *  ",(L27/P27-1)))</f>
        <v>0.3783278227057427</v>
      </c>
    </row>
    <row r="28" spans="1:17" ht="18" customHeight="1">
      <c r="A28" s="572" t="s">
        <v>95</v>
      </c>
      <c r="B28" s="570"/>
      <c r="C28" s="569">
        <v>347.172</v>
      </c>
      <c r="D28" s="569">
        <f>C28+B28</f>
        <v>347.172</v>
      </c>
      <c r="E28" s="571">
        <f>D28/$D$7</f>
        <v>0.008305650383918506</v>
      </c>
      <c r="F28" s="570"/>
      <c r="G28" s="569">
        <v>183.674</v>
      </c>
      <c r="H28" s="569">
        <f>G28+F28</f>
        <v>183.674</v>
      </c>
      <c r="I28" s="568">
        <f>IF(ISERROR(D28/H28-1),"         /0",IF(D28/H28&gt;5,"  *  ",(D28/H28-1)))</f>
        <v>0.8901532062240709</v>
      </c>
      <c r="J28" s="570"/>
      <c r="K28" s="569">
        <v>3076.4900000000002</v>
      </c>
      <c r="L28" s="569">
        <f>K28+J28</f>
        <v>3076.4900000000002</v>
      </c>
      <c r="M28" s="571">
        <f>L28/$L$7</f>
        <v>0.007702138468080963</v>
      </c>
      <c r="N28" s="569"/>
      <c r="O28" s="569">
        <v>2242.858</v>
      </c>
      <c r="P28" s="569">
        <f>O28+N28</f>
        <v>2242.858</v>
      </c>
      <c r="Q28" s="568">
        <f>IF(ISERROR(L28/P28-1),"         /0",IF(L28/P28&gt;5,"  *  ",(L28/P28-1)))</f>
        <v>0.37168291528041464</v>
      </c>
    </row>
    <row r="29" spans="1:17" ht="18" customHeight="1">
      <c r="A29" s="572" t="s">
        <v>83</v>
      </c>
      <c r="B29" s="570">
        <v>72.78</v>
      </c>
      <c r="C29" s="569">
        <v>212.961</v>
      </c>
      <c r="D29" s="569">
        <f>C29+B29</f>
        <v>285.741</v>
      </c>
      <c r="E29" s="571">
        <f>D29/$D$7</f>
        <v>0.006835991515304395</v>
      </c>
      <c r="F29" s="570">
        <v>17.399</v>
      </c>
      <c r="G29" s="569">
        <v>10.841</v>
      </c>
      <c r="H29" s="569">
        <f>G29+F29</f>
        <v>28.240000000000002</v>
      </c>
      <c r="I29" s="568" t="str">
        <f>IF(ISERROR(D29/H29-1),"         /0",IF(D29/H29&gt;5,"  *  ",(D29/H29-1)))</f>
        <v>  *  </v>
      </c>
      <c r="J29" s="570">
        <v>373.12300000000005</v>
      </c>
      <c r="K29" s="569">
        <v>552.9580000000001</v>
      </c>
      <c r="L29" s="569">
        <f>K29+J29</f>
        <v>926.0810000000001</v>
      </c>
      <c r="M29" s="571">
        <f>L29/$L$7</f>
        <v>0.002318487657901988</v>
      </c>
      <c r="N29" s="569">
        <v>161.96900000000002</v>
      </c>
      <c r="O29" s="569">
        <v>143.05</v>
      </c>
      <c r="P29" s="569">
        <f>O29+N29</f>
        <v>305.019</v>
      </c>
      <c r="Q29" s="568">
        <f>IF(ISERROR(L29/P29-1),"         /0",IF(L29/P29&gt;5,"  *  ",(L29/P29-1)))</f>
        <v>2.0361420108255555</v>
      </c>
    </row>
    <row r="30" spans="1:17" ht="18" customHeight="1">
      <c r="A30" s="572" t="s">
        <v>77</v>
      </c>
      <c r="B30" s="570">
        <v>111.476</v>
      </c>
      <c r="C30" s="569">
        <v>169.307</v>
      </c>
      <c r="D30" s="569">
        <f>C30+B30</f>
        <v>280.783</v>
      </c>
      <c r="E30" s="571">
        <f>D30/$D$7</f>
        <v>0.006717377644936197</v>
      </c>
      <c r="F30" s="570">
        <v>42.53</v>
      </c>
      <c r="G30" s="569">
        <v>24.099</v>
      </c>
      <c r="H30" s="569">
        <f>G30+F30</f>
        <v>66.629</v>
      </c>
      <c r="I30" s="568">
        <f>IF(ISERROR(D30/H30-1),"         /0",IF(D30/H30&gt;5,"  *  ",(D30/H30-1)))</f>
        <v>3.2141259811793663</v>
      </c>
      <c r="J30" s="570">
        <v>584.007</v>
      </c>
      <c r="K30" s="569">
        <v>1206.2160000000001</v>
      </c>
      <c r="L30" s="569">
        <f>K30+J30</f>
        <v>1790.223</v>
      </c>
      <c r="M30" s="571">
        <f>L30/$L$7</f>
        <v>0.004481908094855925</v>
      </c>
      <c r="N30" s="569">
        <v>406.245</v>
      </c>
      <c r="O30" s="569">
        <v>689.6550000000001</v>
      </c>
      <c r="P30" s="569">
        <f>O30+N30</f>
        <v>1095.9</v>
      </c>
      <c r="Q30" s="568">
        <f>IF(ISERROR(L30/P30-1),"         /0",IF(L30/P30&gt;5,"  *  ",(L30/P30-1)))</f>
        <v>0.6335641938133039</v>
      </c>
    </row>
    <row r="31" spans="1:17" ht="18" customHeight="1">
      <c r="A31" s="572" t="s">
        <v>81</v>
      </c>
      <c r="B31" s="570">
        <v>122.34600000000003</v>
      </c>
      <c r="C31" s="569">
        <v>98.578</v>
      </c>
      <c r="D31" s="569">
        <f>C31+B31</f>
        <v>220.92400000000004</v>
      </c>
      <c r="E31" s="571">
        <f>D31/$D$7</f>
        <v>0.005285326885281106</v>
      </c>
      <c r="F31" s="570">
        <v>70.614</v>
      </c>
      <c r="G31" s="569">
        <v>43.05</v>
      </c>
      <c r="H31" s="569">
        <f>G31+F31</f>
        <v>113.664</v>
      </c>
      <c r="I31" s="568">
        <f>IF(ISERROR(D31/H31-1),"         /0",IF(D31/H31&gt;5,"  *  ",(D31/H31-1)))</f>
        <v>0.9436585022522526</v>
      </c>
      <c r="J31" s="570">
        <v>1277.3679999999997</v>
      </c>
      <c r="K31" s="569">
        <v>694.4569999999999</v>
      </c>
      <c r="L31" s="569">
        <f>K31+J31</f>
        <v>1971.8249999999996</v>
      </c>
      <c r="M31" s="571">
        <f>L31/$L$7</f>
        <v>0.004936557305508465</v>
      </c>
      <c r="N31" s="569">
        <v>706.2260000000001</v>
      </c>
      <c r="O31" s="569">
        <v>347.2599999999998</v>
      </c>
      <c r="P31" s="569">
        <f>O31+N31</f>
        <v>1053.4859999999999</v>
      </c>
      <c r="Q31" s="568">
        <f>IF(ISERROR(L31/P31-1),"         /0",IF(L31/P31&gt;5,"  *  ",(L31/P31-1)))</f>
        <v>0.8717144793571057</v>
      </c>
    </row>
    <row r="32" spans="1:17" ht="18" customHeight="1">
      <c r="A32" s="572" t="s">
        <v>73</v>
      </c>
      <c r="B32" s="570">
        <v>90.30400000000002</v>
      </c>
      <c r="C32" s="569">
        <v>41.481</v>
      </c>
      <c r="D32" s="569">
        <f>C32+B32</f>
        <v>131.78500000000003</v>
      </c>
      <c r="E32" s="571">
        <f>D32/$D$7</f>
        <v>0.0031527892106641676</v>
      </c>
      <c r="F32" s="570">
        <v>0</v>
      </c>
      <c r="G32" s="569">
        <v>5.423</v>
      </c>
      <c r="H32" s="569">
        <f>G32+F32</f>
        <v>5.423</v>
      </c>
      <c r="I32" s="568" t="str">
        <f>IF(ISERROR(D32/H32-1),"         /0",IF(D32/H32&gt;5,"  *  ",(D32/H32-1)))</f>
        <v>  *  </v>
      </c>
      <c r="J32" s="570">
        <v>316.51</v>
      </c>
      <c r="K32" s="569">
        <v>111.27600000000001</v>
      </c>
      <c r="L32" s="569">
        <f>K32+J32</f>
        <v>427.786</v>
      </c>
      <c r="M32" s="571">
        <f>L32/$L$7</f>
        <v>0.0010709825179690108</v>
      </c>
      <c r="N32" s="569">
        <v>34.22499999999999</v>
      </c>
      <c r="O32" s="569">
        <v>34.826</v>
      </c>
      <c r="P32" s="569">
        <f>O32+N32</f>
        <v>69.05099999999999</v>
      </c>
      <c r="Q32" s="568" t="str">
        <f>IF(ISERROR(L32/P32-1),"         /0",IF(L32/P32&gt;5,"  *  ",(L32/P32-1)))</f>
        <v>  *  </v>
      </c>
    </row>
    <row r="33" spans="1:17" ht="18" customHeight="1">
      <c r="A33" s="572" t="s">
        <v>79</v>
      </c>
      <c r="B33" s="570">
        <v>77.805</v>
      </c>
      <c r="C33" s="569">
        <v>36.169999999999995</v>
      </c>
      <c r="D33" s="569">
        <f>C33+B33</f>
        <v>113.975</v>
      </c>
      <c r="E33" s="571">
        <f>D33/$D$7</f>
        <v>0.002726707518195913</v>
      </c>
      <c r="F33" s="570">
        <v>52.978</v>
      </c>
      <c r="G33" s="569">
        <v>46.421</v>
      </c>
      <c r="H33" s="569">
        <f>G33+F33</f>
        <v>99.399</v>
      </c>
      <c r="I33" s="568">
        <f>IF(ISERROR(D33/H33-1),"         /0",IF(D33/H33&gt;5,"  *  ",(D33/H33-1)))</f>
        <v>0.14664131429893645</v>
      </c>
      <c r="J33" s="570">
        <v>605.437</v>
      </c>
      <c r="K33" s="569">
        <v>433.63599999999997</v>
      </c>
      <c r="L33" s="569">
        <f>K33+J33</f>
        <v>1039.0729999999999</v>
      </c>
      <c r="M33" s="571">
        <f>L33/$L$7</f>
        <v>0.0026013684830583843</v>
      </c>
      <c r="N33" s="569">
        <v>410.65099999999995</v>
      </c>
      <c r="O33" s="569">
        <v>447.50399999999996</v>
      </c>
      <c r="P33" s="569">
        <f>O33+N33</f>
        <v>858.155</v>
      </c>
      <c r="Q33" s="568">
        <f>IF(ISERROR(L33/P33-1),"         /0",IF(L33/P33&gt;5,"  *  ",(L33/P33-1)))</f>
        <v>0.2108220542908914</v>
      </c>
    </row>
    <row r="34" spans="1:17" ht="18" customHeight="1">
      <c r="A34" s="572" t="s">
        <v>57</v>
      </c>
      <c r="B34" s="570">
        <v>36.550999999999995</v>
      </c>
      <c r="C34" s="569">
        <v>73.097</v>
      </c>
      <c r="D34" s="569">
        <f>C34+B34</f>
        <v>109.648</v>
      </c>
      <c r="E34" s="571">
        <f>D34/$D$7</f>
        <v>0.002623189523624878</v>
      </c>
      <c r="F34" s="570">
        <v>488.12999999999994</v>
      </c>
      <c r="G34" s="569">
        <v>240.79</v>
      </c>
      <c r="H34" s="569">
        <f>G34+F34</f>
        <v>728.92</v>
      </c>
      <c r="I34" s="568">
        <f>IF(ISERROR(D34/H34-1),"         /0",IF(D34/H34&gt;5,"  *  ",(D34/H34-1)))</f>
        <v>-0.8495747132744333</v>
      </c>
      <c r="J34" s="570">
        <v>989.567</v>
      </c>
      <c r="K34" s="569">
        <v>1160.231</v>
      </c>
      <c r="L34" s="569">
        <f>K34+J34</f>
        <v>2149.798</v>
      </c>
      <c r="M34" s="571">
        <f>L34/$L$7</f>
        <v>0.005382121142731982</v>
      </c>
      <c r="N34" s="569">
        <v>3707.8859999999995</v>
      </c>
      <c r="O34" s="569">
        <v>3328.5029999999997</v>
      </c>
      <c r="P34" s="569">
        <f>O34+N34</f>
        <v>7036.388999999999</v>
      </c>
      <c r="Q34" s="568">
        <f>IF(ISERROR(L34/P34-1),"         /0",IF(L34/P34&gt;5,"  *  ",(L34/P34-1)))</f>
        <v>-0.6944742537685168</v>
      </c>
    </row>
    <row r="35" spans="1:17" s="561" customFormat="1" ht="18" customHeight="1">
      <c r="A35" s="639" t="s">
        <v>174</v>
      </c>
      <c r="B35" s="637">
        <f>SUM(B36:B42)</f>
        <v>3724.1099999999997</v>
      </c>
      <c r="C35" s="636">
        <f>SUM(C36:C42)</f>
        <v>1341.1619999999998</v>
      </c>
      <c r="D35" s="636">
        <f>C35+B35</f>
        <v>5065.271999999999</v>
      </c>
      <c r="E35" s="638">
        <f>D35/$D$7</f>
        <v>0.12118021710118225</v>
      </c>
      <c r="F35" s="637">
        <f>SUM(F36:F42)</f>
        <v>2988.6089999999995</v>
      </c>
      <c r="G35" s="636">
        <f>SUM(G36:G42)</f>
        <v>822.887</v>
      </c>
      <c r="H35" s="636">
        <f>G35+F35</f>
        <v>3811.495999999999</v>
      </c>
      <c r="I35" s="635">
        <f>IF(ISERROR(D35/H35-1),"         /0",IF(D35/H35&gt;5,"  *  ",(D35/H35-1)))</f>
        <v>0.3289459047051342</v>
      </c>
      <c r="J35" s="637">
        <f>SUM(J36:J42)</f>
        <v>30169.526</v>
      </c>
      <c r="K35" s="636">
        <f>SUM(K36:K42)</f>
        <v>10276.732</v>
      </c>
      <c r="L35" s="636">
        <f>K35+J35</f>
        <v>40446.258</v>
      </c>
      <c r="M35" s="638">
        <f>L35/$L$7</f>
        <v>0.10125912310188798</v>
      </c>
      <c r="N35" s="637">
        <f>SUM(N36:N42)</f>
        <v>24371.666</v>
      </c>
      <c r="O35" s="636">
        <f>SUM(O36:O42)</f>
        <v>7408.102</v>
      </c>
      <c r="P35" s="636">
        <f>O35+N35</f>
        <v>31779.768</v>
      </c>
      <c r="Q35" s="635">
        <f>IF(ISERROR(L35/P35-1),"         /0",IF(L35/P35&gt;5,"  *  ",(L35/P35-1)))</f>
        <v>0.2727046339671202</v>
      </c>
    </row>
    <row r="36" spans="1:17" ht="18" customHeight="1">
      <c r="A36" s="572" t="s">
        <v>96</v>
      </c>
      <c r="B36" s="570">
        <v>1458.637</v>
      </c>
      <c r="C36" s="569">
        <v>119.321</v>
      </c>
      <c r="D36" s="569">
        <f>C36+B36</f>
        <v>1577.9579999999999</v>
      </c>
      <c r="E36" s="571">
        <f>D36/$D$7</f>
        <v>0.037750646562819797</v>
      </c>
      <c r="F36" s="570">
        <v>1748.291</v>
      </c>
      <c r="G36" s="569"/>
      <c r="H36" s="569">
        <f>G36+F36</f>
        <v>1748.291</v>
      </c>
      <c r="I36" s="568">
        <f>IF(ISERROR(D36/H36-1),"         /0",IF(D36/H36&gt;5,"  *  ",(D36/H36-1)))</f>
        <v>-0.0974282885400658</v>
      </c>
      <c r="J36" s="570">
        <v>14681.966</v>
      </c>
      <c r="K36" s="569">
        <v>137.93099999999998</v>
      </c>
      <c r="L36" s="569">
        <f>K36+J36</f>
        <v>14819.897</v>
      </c>
      <c r="M36" s="571">
        <f>L36/$L$7</f>
        <v>0.03710231425315787</v>
      </c>
      <c r="N36" s="570">
        <v>17244.552000000003</v>
      </c>
      <c r="O36" s="569">
        <v>61.998</v>
      </c>
      <c r="P36" s="569">
        <f>O36+N36</f>
        <v>17306.550000000003</v>
      </c>
      <c r="Q36" s="568">
        <f>IF(ISERROR(L36/P36-1),"         /0",IF(L36/P36&gt;5,"  *  ",(L36/P36-1)))</f>
        <v>-0.14368276750709996</v>
      </c>
    </row>
    <row r="37" spans="1:17" ht="18" customHeight="1">
      <c r="A37" s="572" t="s">
        <v>97</v>
      </c>
      <c r="B37" s="570">
        <v>1038.211</v>
      </c>
      <c r="C37" s="569"/>
      <c r="D37" s="569">
        <f>C37+B37</f>
        <v>1038.211</v>
      </c>
      <c r="E37" s="571">
        <f>D37/$D$7</f>
        <v>0.024837883212754527</v>
      </c>
      <c r="F37" s="570">
        <v>387.813</v>
      </c>
      <c r="G37" s="569"/>
      <c r="H37" s="569">
        <f>G37+F37</f>
        <v>387.813</v>
      </c>
      <c r="I37" s="568">
        <f>IF(ISERROR(D37/H37-1),"         /0",IF(D37/H37&gt;5,"  *  ",(D37/H37-1)))</f>
        <v>1.677091794241039</v>
      </c>
      <c r="J37" s="570">
        <v>7704.797</v>
      </c>
      <c r="K37" s="569"/>
      <c r="L37" s="569">
        <f>K37+J37</f>
        <v>7704.797</v>
      </c>
      <c r="M37" s="571">
        <f>L37/$L$7</f>
        <v>0.01928932431519517</v>
      </c>
      <c r="N37" s="570">
        <v>387.813</v>
      </c>
      <c r="O37" s="569"/>
      <c r="P37" s="569">
        <f>O37+N37</f>
        <v>387.813</v>
      </c>
      <c r="Q37" s="568" t="str">
        <f>IF(ISERROR(L37/P37-1),"         /0",IF(L37/P37&gt;5,"  *  ",(L37/P37-1)))</f>
        <v>  *  </v>
      </c>
    </row>
    <row r="38" spans="1:17" ht="18" customHeight="1">
      <c r="A38" s="572" t="s">
        <v>44</v>
      </c>
      <c r="B38" s="570">
        <v>447.239</v>
      </c>
      <c r="C38" s="569">
        <v>404.414</v>
      </c>
      <c r="D38" s="569">
        <f>C38+B38</f>
        <v>851.653</v>
      </c>
      <c r="E38" s="571">
        <f>D38/$D$7</f>
        <v>0.02037471935068308</v>
      </c>
      <c r="F38" s="570">
        <v>151.885</v>
      </c>
      <c r="G38" s="569">
        <v>193.063</v>
      </c>
      <c r="H38" s="569">
        <f>G38+F38</f>
        <v>344.948</v>
      </c>
      <c r="I38" s="568">
        <f>IF(ISERROR(D38/H38-1),"         /0",IF(D38/H38&gt;5,"  *  ",(D38/H38-1)))</f>
        <v>1.4689315491030532</v>
      </c>
      <c r="J38" s="570">
        <v>1740.4869999999996</v>
      </c>
      <c r="K38" s="569">
        <v>2706.811999999999</v>
      </c>
      <c r="L38" s="569">
        <f>K38+J38</f>
        <v>4447.298999999999</v>
      </c>
      <c r="M38" s="571">
        <f>L38/$L$7</f>
        <v>0.011134023743603257</v>
      </c>
      <c r="N38" s="570">
        <v>550.6410000000001</v>
      </c>
      <c r="O38" s="569">
        <v>1230.72</v>
      </c>
      <c r="P38" s="569">
        <f>O38+N38</f>
        <v>1781.361</v>
      </c>
      <c r="Q38" s="568">
        <f>IF(ISERROR(L38/P38-1),"         /0",IF(L38/P38&gt;5,"  *  ",(L38/P38-1)))</f>
        <v>1.4965736871975972</v>
      </c>
    </row>
    <row r="39" spans="1:17" ht="18" customHeight="1">
      <c r="A39" s="572" t="s">
        <v>82</v>
      </c>
      <c r="B39" s="570">
        <v>262.595</v>
      </c>
      <c r="C39" s="569">
        <v>434.493</v>
      </c>
      <c r="D39" s="569">
        <f>C39+B39</f>
        <v>697.088</v>
      </c>
      <c r="E39" s="571">
        <f>D39/$D$7</f>
        <v>0.016676947492381248</v>
      </c>
      <c r="F39" s="570">
        <v>105.209</v>
      </c>
      <c r="G39" s="569">
        <v>247.454</v>
      </c>
      <c r="H39" s="569">
        <f>G39+F39</f>
        <v>352.663</v>
      </c>
      <c r="I39" s="568">
        <f>IF(ISERROR(D39/H39-1),"         /0",IF(D39/H39&gt;5,"  *  ",(D39/H39-1)))</f>
        <v>0.9766405888908105</v>
      </c>
      <c r="J39" s="570">
        <v>1654.5420000000001</v>
      </c>
      <c r="K39" s="569">
        <v>3796.8349999999996</v>
      </c>
      <c r="L39" s="569">
        <f>K39+J39</f>
        <v>5451.3769999999995</v>
      </c>
      <c r="M39" s="571">
        <f>L39/$L$7</f>
        <v>0.013647780586223842</v>
      </c>
      <c r="N39" s="570">
        <v>1119.4940000000001</v>
      </c>
      <c r="O39" s="569">
        <v>2536.8990000000003</v>
      </c>
      <c r="P39" s="569">
        <f>O39+N39</f>
        <v>3656.3930000000005</v>
      </c>
      <c r="Q39" s="568">
        <f>IF(ISERROR(L39/P39-1),"         /0",IF(L39/P39&gt;5,"  *  ",(L39/P39-1)))</f>
        <v>0.4909165945783176</v>
      </c>
    </row>
    <row r="40" spans="1:17" ht="18" customHeight="1">
      <c r="A40" s="572" t="s">
        <v>90</v>
      </c>
      <c r="B40" s="570">
        <v>327.557</v>
      </c>
      <c r="C40" s="569">
        <v>117.09</v>
      </c>
      <c r="D40" s="569">
        <f>C40+B40</f>
        <v>444.64700000000005</v>
      </c>
      <c r="E40" s="571">
        <f>D40/$D$7</f>
        <v>0.010637616300445346</v>
      </c>
      <c r="F40" s="570">
        <v>376.409</v>
      </c>
      <c r="G40" s="569">
        <v>74.349</v>
      </c>
      <c r="H40" s="569">
        <f>G40+F40</f>
        <v>450.758</v>
      </c>
      <c r="I40" s="568">
        <f>IF(ISERROR(D40/H40-1),"         /0",IF(D40/H40&gt;5,"  *  ",(D40/H40-1)))</f>
        <v>-0.01355716371090454</v>
      </c>
      <c r="J40" s="570">
        <v>3326.718</v>
      </c>
      <c r="K40" s="569">
        <v>901.119</v>
      </c>
      <c r="L40" s="569">
        <f>K40+J40</f>
        <v>4227.8369999999995</v>
      </c>
      <c r="M40" s="571">
        <f>L40/$L$7</f>
        <v>0.010584590229279474</v>
      </c>
      <c r="N40" s="570">
        <v>3893.0370000000003</v>
      </c>
      <c r="O40" s="569">
        <v>1054.767</v>
      </c>
      <c r="P40" s="569">
        <f>O40+N40</f>
        <v>4947.804</v>
      </c>
      <c r="Q40" s="568">
        <f>IF(ISERROR(L40/P40-1),"         /0",IF(L40/P40&gt;5,"  *  ",(L40/P40-1)))</f>
        <v>-0.145512433394694</v>
      </c>
    </row>
    <row r="41" spans="1:17" ht="18" customHeight="1">
      <c r="A41" s="572" t="s">
        <v>78</v>
      </c>
      <c r="B41" s="570">
        <v>7.539</v>
      </c>
      <c r="C41" s="569">
        <v>254.551</v>
      </c>
      <c r="D41" s="569">
        <f>C41+B41</f>
        <v>262.09</v>
      </c>
      <c r="E41" s="571">
        <f>D41/$D$7</f>
        <v>0.006270171295845289</v>
      </c>
      <c r="F41" s="570">
        <v>49.551</v>
      </c>
      <c r="G41" s="569">
        <v>280.674</v>
      </c>
      <c r="H41" s="569">
        <f>G41+F41</f>
        <v>330.22499999999997</v>
      </c>
      <c r="I41" s="568">
        <f>IF(ISERROR(D41/H41-1),"         /0",IF(D41/H41&gt;5,"  *  ",(D41/H41-1)))</f>
        <v>-0.20632901809372395</v>
      </c>
      <c r="J41" s="570">
        <v>161.212</v>
      </c>
      <c r="K41" s="569">
        <v>2694.942</v>
      </c>
      <c r="L41" s="569">
        <f>K41+J41</f>
        <v>2856.154</v>
      </c>
      <c r="M41" s="571">
        <f>L41/$L$7</f>
        <v>0.007150516853350185</v>
      </c>
      <c r="N41" s="570">
        <v>206.752</v>
      </c>
      <c r="O41" s="569">
        <v>2312.1949999999997</v>
      </c>
      <c r="P41" s="569">
        <f>O41+N41</f>
        <v>2518.9469999999997</v>
      </c>
      <c r="Q41" s="568">
        <f>IF(ISERROR(L41/P41-1),"         /0",IF(L41/P41&gt;5,"  *  ",(L41/P41-1)))</f>
        <v>0.1338682393873314</v>
      </c>
    </row>
    <row r="42" spans="1:17" ht="18" customHeight="1" thickBot="1">
      <c r="A42" s="572" t="s">
        <v>57</v>
      </c>
      <c r="B42" s="570">
        <v>182.332</v>
      </c>
      <c r="C42" s="569">
        <v>11.293</v>
      </c>
      <c r="D42" s="569">
        <f>C42+B42</f>
        <v>193.625</v>
      </c>
      <c r="E42" s="571">
        <f>D42/$D$7</f>
        <v>0.0046322328862529825</v>
      </c>
      <c r="F42" s="570">
        <v>169.45100000000002</v>
      </c>
      <c r="G42" s="569">
        <v>27.347</v>
      </c>
      <c r="H42" s="569">
        <f>G42+F42</f>
        <v>196.79800000000003</v>
      </c>
      <c r="I42" s="568">
        <f>IF(ISERROR(D42/H42-1),"         /0",IF(D42/H42&gt;5,"  *  ",(D42/H42-1)))</f>
        <v>-0.016123131332635654</v>
      </c>
      <c r="J42" s="570">
        <v>899.8040000000002</v>
      </c>
      <c r="K42" s="569">
        <v>39.093</v>
      </c>
      <c r="L42" s="569">
        <f>K42+J42</f>
        <v>938.8970000000002</v>
      </c>
      <c r="M42" s="571">
        <f>L42/$L$7</f>
        <v>0.002350573121078181</v>
      </c>
      <c r="N42" s="570">
        <v>969.3769999999998</v>
      </c>
      <c r="O42" s="569">
        <v>211.52300000000002</v>
      </c>
      <c r="P42" s="569">
        <f>O42+N42</f>
        <v>1180.8999999999999</v>
      </c>
      <c r="Q42" s="568">
        <f>IF(ISERROR(L42/P42-1),"         /0",IF(L42/P42&gt;5,"  *  ",(L42/P42-1)))</f>
        <v>-0.2049309848420694</v>
      </c>
    </row>
    <row r="43" spans="1:17" s="561" customFormat="1" ht="18" customHeight="1">
      <c r="A43" s="566" t="s">
        <v>213</v>
      </c>
      <c r="B43" s="564">
        <f>SUM(B44:B52)</f>
        <v>3116.8559999999998</v>
      </c>
      <c r="C43" s="563">
        <f>SUM(C44:C52)</f>
        <v>2952.9110000000005</v>
      </c>
      <c r="D43" s="563">
        <f>C43+B43</f>
        <v>6069.767</v>
      </c>
      <c r="E43" s="565">
        <f>D43/$D$7</f>
        <v>0.14521148771745956</v>
      </c>
      <c r="F43" s="564">
        <f>SUM(F44:F52)</f>
        <v>2478.805</v>
      </c>
      <c r="G43" s="563">
        <f>SUM(G44:G52)</f>
        <v>1827.318</v>
      </c>
      <c r="H43" s="563">
        <f>G43+F43</f>
        <v>4306.123</v>
      </c>
      <c r="I43" s="562">
        <f>IF(ISERROR(D43/H43-1),"         /0",IF(D43/H43&gt;5,"  *  ",(D43/H43-1)))</f>
        <v>0.40956656370475253</v>
      </c>
      <c r="J43" s="564">
        <f>SUM(J44:J52)</f>
        <v>25099.217999999997</v>
      </c>
      <c r="K43" s="563">
        <f>SUM(K44:K52)</f>
        <v>20932.336</v>
      </c>
      <c r="L43" s="563">
        <f>K43+J43</f>
        <v>46031.554</v>
      </c>
      <c r="M43" s="565">
        <f>L43/$L$7</f>
        <v>0.11524217624921454</v>
      </c>
      <c r="N43" s="564">
        <f>SUM(N44:N52)</f>
        <v>20005.532</v>
      </c>
      <c r="O43" s="563">
        <f>SUM(O44:O52)</f>
        <v>14011.691000000003</v>
      </c>
      <c r="P43" s="563">
        <f>O43+N43</f>
        <v>34017.223</v>
      </c>
      <c r="Q43" s="562">
        <f>IF(ISERROR(L43/P43-1),"         /0",IF(L43/P43&gt;5,"  *  ",(L43/P43-1)))</f>
        <v>0.3531837681165215</v>
      </c>
    </row>
    <row r="44" spans="1:17" s="567" customFormat="1" ht="18" customHeight="1">
      <c r="A44" s="560" t="s">
        <v>62</v>
      </c>
      <c r="B44" s="559">
        <v>1020.178</v>
      </c>
      <c r="C44" s="557">
        <v>1114.3490000000002</v>
      </c>
      <c r="D44" s="557">
        <f>C44+B44</f>
        <v>2134.527</v>
      </c>
      <c r="E44" s="558">
        <f>D44/$D$7</f>
        <v>0.05106585495672005</v>
      </c>
      <c r="F44" s="559">
        <v>761.2239999999999</v>
      </c>
      <c r="G44" s="557">
        <v>653.471</v>
      </c>
      <c r="H44" s="557">
        <f>G44+F44</f>
        <v>1414.695</v>
      </c>
      <c r="I44" s="504">
        <f>IF(ISERROR(D44/H44-1),"         /0",IF(D44/H44&gt;5,"  *  ",(D44/H44-1)))</f>
        <v>0.5088248703784208</v>
      </c>
      <c r="J44" s="559">
        <v>8585.291</v>
      </c>
      <c r="K44" s="557">
        <v>8492.859</v>
      </c>
      <c r="L44" s="557">
        <f>K44+J44</f>
        <v>17078.15</v>
      </c>
      <c r="M44" s="558">
        <f>L44/$L$7</f>
        <v>0.04275595762659943</v>
      </c>
      <c r="N44" s="559">
        <v>4120.774000000001</v>
      </c>
      <c r="O44" s="557">
        <v>3537.225000000001</v>
      </c>
      <c r="P44" s="557">
        <f>O44+N44</f>
        <v>7657.999000000002</v>
      </c>
      <c r="Q44" s="504">
        <f>IF(ISERROR(L44/P44-1),"         /0",IF(L44/P44&gt;5,"  *  ",(L44/P44-1)))</f>
        <v>1.2301060629545653</v>
      </c>
    </row>
    <row r="45" spans="1:17" s="567" customFormat="1" ht="18" customHeight="1">
      <c r="A45" s="560" t="s">
        <v>59</v>
      </c>
      <c r="B45" s="559">
        <v>476.97799999999995</v>
      </c>
      <c r="C45" s="557">
        <v>450.295</v>
      </c>
      <c r="D45" s="557">
        <f>C45+B45</f>
        <v>927.2729999999999</v>
      </c>
      <c r="E45" s="558">
        <f>D45/$D$7</f>
        <v>0.022183832072999156</v>
      </c>
      <c r="F45" s="559">
        <v>254.738</v>
      </c>
      <c r="G45" s="557">
        <v>300.72299999999996</v>
      </c>
      <c r="H45" s="557">
        <f>G45+F45</f>
        <v>555.461</v>
      </c>
      <c r="I45" s="504">
        <f>IF(ISERROR(D45/H45-1),"         /0",IF(D45/H45&gt;5,"  *  ",(D45/H45-1)))</f>
        <v>0.6693755277148168</v>
      </c>
      <c r="J45" s="559">
        <v>3817.2019999999998</v>
      </c>
      <c r="K45" s="557">
        <v>4159.892999999999</v>
      </c>
      <c r="L45" s="557">
        <f>K45+J45</f>
        <v>7977.094999999999</v>
      </c>
      <c r="M45" s="558">
        <f>L45/$L$7</f>
        <v>0.01997103525869946</v>
      </c>
      <c r="N45" s="559">
        <v>2346.844</v>
      </c>
      <c r="O45" s="557">
        <v>2583.6459999999997</v>
      </c>
      <c r="P45" s="557">
        <f>O45+N45</f>
        <v>4930.49</v>
      </c>
      <c r="Q45" s="504">
        <f>IF(ISERROR(L45/P45-1),"         /0",IF(L45/P45&gt;5,"  *  ",(L45/P45-1)))</f>
        <v>0.6179112015235808</v>
      </c>
    </row>
    <row r="46" spans="1:17" s="567" customFormat="1" ht="18" customHeight="1">
      <c r="A46" s="560" t="s">
        <v>93</v>
      </c>
      <c r="B46" s="559">
        <v>474.832</v>
      </c>
      <c r="C46" s="557">
        <v>339.746</v>
      </c>
      <c r="D46" s="557">
        <f>C46+B46</f>
        <v>814.578</v>
      </c>
      <c r="E46" s="558">
        <f>D46/$D$7</f>
        <v>0.01948774693359939</v>
      </c>
      <c r="F46" s="559">
        <v>450.241</v>
      </c>
      <c r="G46" s="557">
        <v>201.06000000000003</v>
      </c>
      <c r="H46" s="557">
        <f>G46+F46</f>
        <v>651.301</v>
      </c>
      <c r="I46" s="504">
        <f>IF(ISERROR(D46/H46-1),"         /0",IF(D46/H46&gt;5,"  *  ",(D46/H46-1)))</f>
        <v>0.250693611709486</v>
      </c>
      <c r="J46" s="559">
        <v>2901.7439999999997</v>
      </c>
      <c r="K46" s="557">
        <v>2009.657</v>
      </c>
      <c r="L46" s="557">
        <f>K46+J46</f>
        <v>4911.401</v>
      </c>
      <c r="M46" s="558">
        <f>L46/$L$7</f>
        <v>0.012295925088094323</v>
      </c>
      <c r="N46" s="559">
        <v>4076.603999999999</v>
      </c>
      <c r="O46" s="557">
        <v>1986.0069999999998</v>
      </c>
      <c r="P46" s="557">
        <f>O46+N46</f>
        <v>6062.610999999999</v>
      </c>
      <c r="Q46" s="504">
        <f>IF(ISERROR(L46/P46-1),"         /0",IF(L46/P46&gt;5,"  *  ",(L46/P46-1)))</f>
        <v>-0.18988683258747752</v>
      </c>
    </row>
    <row r="47" spans="1:17" s="567" customFormat="1" ht="18" customHeight="1">
      <c r="A47" s="560" t="s">
        <v>64</v>
      </c>
      <c r="B47" s="559">
        <v>374.964</v>
      </c>
      <c r="C47" s="557">
        <v>389.275</v>
      </c>
      <c r="D47" s="557">
        <f>C47+B47</f>
        <v>764.239</v>
      </c>
      <c r="E47" s="558">
        <f>D47/$D$7</f>
        <v>0.01828345011624064</v>
      </c>
      <c r="F47" s="559">
        <v>259.678</v>
      </c>
      <c r="G47" s="557">
        <v>233.907</v>
      </c>
      <c r="H47" s="557">
        <f>G47+F47</f>
        <v>493.58500000000004</v>
      </c>
      <c r="I47" s="504">
        <f>IF(ISERROR(D47/H47-1),"         /0",IF(D47/H47&gt;5,"  *  ",(D47/H47-1)))</f>
        <v>0.5483432438181872</v>
      </c>
      <c r="J47" s="559">
        <v>2584.23</v>
      </c>
      <c r="K47" s="557">
        <v>2485.7200000000003</v>
      </c>
      <c r="L47" s="557">
        <f>K47+J47</f>
        <v>5069.950000000001</v>
      </c>
      <c r="M47" s="558">
        <f>L47/$L$7</f>
        <v>0.012692860021078268</v>
      </c>
      <c r="N47" s="559">
        <v>1994.5790000000002</v>
      </c>
      <c r="O47" s="557">
        <v>1760.494</v>
      </c>
      <c r="P47" s="557">
        <f>O47+N47</f>
        <v>3755.0730000000003</v>
      </c>
      <c r="Q47" s="504">
        <f>IF(ISERROR(L47/P47-1),"         /0",IF(L47/P47&gt;5,"  *  ",(L47/P47-1)))</f>
        <v>0.350160169988706</v>
      </c>
    </row>
    <row r="48" spans="1:17" s="567" customFormat="1" ht="18" customHeight="1">
      <c r="A48" s="560" t="s">
        <v>354</v>
      </c>
      <c r="B48" s="559">
        <v>354.589</v>
      </c>
      <c r="C48" s="557">
        <v>162.471</v>
      </c>
      <c r="D48" s="557">
        <f>C48+B48</f>
        <v>517.06</v>
      </c>
      <c r="E48" s="558">
        <f>D48/$D$7</f>
        <v>0.012370005609637014</v>
      </c>
      <c r="F48" s="559">
        <v>191.39100000000002</v>
      </c>
      <c r="G48" s="557">
        <v>61.41</v>
      </c>
      <c r="H48" s="557">
        <f>G48+F48</f>
        <v>252.80100000000002</v>
      </c>
      <c r="I48" s="504">
        <f>IF(ISERROR(D48/H48-1),"         /0",IF(D48/H48&gt;5,"  *  ",(D48/H48-1)))</f>
        <v>1.0453241877998898</v>
      </c>
      <c r="J48" s="559">
        <v>2084.863</v>
      </c>
      <c r="K48" s="557">
        <v>828.5569999999999</v>
      </c>
      <c r="L48" s="557">
        <f>K48+J48</f>
        <v>2913.4199999999996</v>
      </c>
      <c r="M48" s="558">
        <f>L48/$L$7</f>
        <v>0.007293884997408226</v>
      </c>
      <c r="N48" s="559">
        <v>1557.3919999999996</v>
      </c>
      <c r="O48" s="557">
        <v>546.4399999999999</v>
      </c>
      <c r="P48" s="557">
        <f>O48+N48</f>
        <v>2103.8319999999994</v>
      </c>
      <c r="Q48" s="504">
        <f>IF(ISERROR(L48/P48-1),"         /0",IF(L48/P48&gt;5,"  *  ",(L48/P48-1)))</f>
        <v>0.3848158978473568</v>
      </c>
    </row>
    <row r="49" spans="1:17" s="567" customFormat="1" ht="18" customHeight="1">
      <c r="A49" s="560" t="s">
        <v>44</v>
      </c>
      <c r="B49" s="559">
        <v>258.208</v>
      </c>
      <c r="C49" s="557">
        <v>133.621</v>
      </c>
      <c r="D49" s="557">
        <f>C49+B49</f>
        <v>391.82900000000006</v>
      </c>
      <c r="E49" s="558">
        <f>D49/$D$7</f>
        <v>0.009374012547902493</v>
      </c>
      <c r="F49" s="559">
        <v>92.003</v>
      </c>
      <c r="G49" s="557">
        <v>68.057</v>
      </c>
      <c r="H49" s="557">
        <f>G49+F49</f>
        <v>160.06</v>
      </c>
      <c r="I49" s="504">
        <f>IF(ISERROR(D49/H49-1),"         /0",IF(D49/H49&gt;5,"  *  ",(D49/H49-1)))</f>
        <v>1.448013245033113</v>
      </c>
      <c r="J49" s="559">
        <v>1354.379</v>
      </c>
      <c r="K49" s="557">
        <v>835.6010000000001</v>
      </c>
      <c r="L49" s="557">
        <f>K49+J49</f>
        <v>2189.98</v>
      </c>
      <c r="M49" s="558">
        <f>L49/$L$7</f>
        <v>0.005482718683411272</v>
      </c>
      <c r="N49" s="559">
        <v>765.0179999999997</v>
      </c>
      <c r="O49" s="557">
        <v>651.716</v>
      </c>
      <c r="P49" s="557">
        <f>O49+N49</f>
        <v>1416.7339999999997</v>
      </c>
      <c r="Q49" s="504">
        <f>IF(ISERROR(L49/P49-1),"         /0",IF(L49/P49&gt;5,"  *  ",(L49/P49-1)))</f>
        <v>0.5457947645782486</v>
      </c>
    </row>
    <row r="50" spans="1:17" s="567" customFormat="1" ht="18" customHeight="1">
      <c r="A50" s="560" t="s">
        <v>96</v>
      </c>
      <c r="B50" s="559"/>
      <c r="C50" s="557">
        <v>230.228</v>
      </c>
      <c r="D50" s="557">
        <f>C50+B50</f>
        <v>230.228</v>
      </c>
      <c r="E50" s="558">
        <f>D50/$D$7</f>
        <v>0.005507913301155593</v>
      </c>
      <c r="F50" s="559"/>
      <c r="G50" s="557">
        <v>28.49</v>
      </c>
      <c r="H50" s="557">
        <f>G50+F50</f>
        <v>28.49</v>
      </c>
      <c r="I50" s="504" t="str">
        <f>IF(ISERROR(D50/H50-1),"         /0",IF(D50/H50&gt;5,"  *  ",(D50/H50-1)))</f>
        <v>  *  </v>
      </c>
      <c r="J50" s="559">
        <v>19.875</v>
      </c>
      <c r="K50" s="557">
        <v>1204.449</v>
      </c>
      <c r="L50" s="557">
        <f>K50+J50</f>
        <v>1224.324</v>
      </c>
      <c r="M50" s="558">
        <f>L50/$L$7</f>
        <v>0.0030651531380874817</v>
      </c>
      <c r="N50" s="559"/>
      <c r="O50" s="557">
        <v>82.873</v>
      </c>
      <c r="P50" s="557">
        <f>O50+N50</f>
        <v>82.873</v>
      </c>
      <c r="Q50" s="504" t="str">
        <f>IF(ISERROR(L50/P50-1),"         /0",IF(L50/P50&gt;5,"  *  ",(L50/P50-1)))</f>
        <v>  *  </v>
      </c>
    </row>
    <row r="51" spans="1:17" s="567" customFormat="1" ht="18" customHeight="1">
      <c r="A51" s="560" t="s">
        <v>85</v>
      </c>
      <c r="B51" s="559">
        <v>88.642</v>
      </c>
      <c r="C51" s="557">
        <v>44.169</v>
      </c>
      <c r="D51" s="557">
        <f>C51+B51</f>
        <v>132.81099999999998</v>
      </c>
      <c r="E51" s="558">
        <f>D51/$D$7</f>
        <v>0.0031773349611679525</v>
      </c>
      <c r="F51" s="559">
        <v>106.64900000000002</v>
      </c>
      <c r="G51" s="557">
        <v>66.692</v>
      </c>
      <c r="H51" s="557">
        <f>G51+F51</f>
        <v>173.341</v>
      </c>
      <c r="I51" s="504">
        <f>IF(ISERROR(D51/H51-1),"         /0",IF(D51/H51&gt;5,"  *  ",(D51/H51-1)))</f>
        <v>-0.2338165811896783</v>
      </c>
      <c r="J51" s="559">
        <v>1161.21</v>
      </c>
      <c r="K51" s="557">
        <v>586.6169999999997</v>
      </c>
      <c r="L51" s="557">
        <f>K51+J51</f>
        <v>1747.8269999999998</v>
      </c>
      <c r="M51" s="558">
        <f>L51/$L$7</f>
        <v>0.004375767700285241</v>
      </c>
      <c r="N51" s="559">
        <v>996.8979999999993</v>
      </c>
      <c r="O51" s="557">
        <v>445.4799999999999</v>
      </c>
      <c r="P51" s="557">
        <f>O51+N51</f>
        <v>1442.3779999999992</v>
      </c>
      <c r="Q51" s="504">
        <f>IF(ISERROR(L51/P51-1),"         /0",IF(L51/P51&gt;5,"  *  ",(L51/P51-1)))</f>
        <v>0.21176765036627065</v>
      </c>
    </row>
    <row r="52" spans="1:17" s="567" customFormat="1" ht="18" customHeight="1" thickBot="1">
      <c r="A52" s="560" t="s">
        <v>57</v>
      </c>
      <c r="B52" s="559">
        <v>68.46499999999999</v>
      </c>
      <c r="C52" s="557">
        <v>88.75699999999999</v>
      </c>
      <c r="D52" s="557">
        <f>C52+B52</f>
        <v>157.22199999999998</v>
      </c>
      <c r="E52" s="558">
        <f>D52/$D$7</f>
        <v>0.0037613372180372697</v>
      </c>
      <c r="F52" s="559">
        <v>362.881</v>
      </c>
      <c r="G52" s="557">
        <v>213.508</v>
      </c>
      <c r="H52" s="557">
        <f>G52+F52</f>
        <v>576.389</v>
      </c>
      <c r="I52" s="504">
        <f>IF(ISERROR(D52/H52-1),"         /0",IF(D52/H52&gt;5,"  *  ",(D52/H52-1)))</f>
        <v>-0.7272293537871126</v>
      </c>
      <c r="J52" s="559">
        <v>2590.424</v>
      </c>
      <c r="K52" s="557">
        <v>328.983</v>
      </c>
      <c r="L52" s="557">
        <f>K52+J52</f>
        <v>2919.407</v>
      </c>
      <c r="M52" s="558">
        <f>L52/$L$7</f>
        <v>0.007308873735550851</v>
      </c>
      <c r="N52" s="559">
        <v>4147.423000000001</v>
      </c>
      <c r="O52" s="557">
        <v>2417.8100000000004</v>
      </c>
      <c r="P52" s="557">
        <f>O52+N52</f>
        <v>6565.233000000001</v>
      </c>
      <c r="Q52" s="504">
        <f>IF(ISERROR(L52/P52-1),"         /0",IF(L52/P52&gt;5,"  *  ",(L52/P52-1)))</f>
        <v>-0.5553231697945831</v>
      </c>
    </row>
    <row r="53" spans="1:17" s="561" customFormat="1" ht="18" customHeight="1">
      <c r="A53" s="566" t="s">
        <v>159</v>
      </c>
      <c r="B53" s="564">
        <f>SUM(B54:B58)</f>
        <v>805.771</v>
      </c>
      <c r="C53" s="563">
        <f>SUM(C54:C58)</f>
        <v>201.513</v>
      </c>
      <c r="D53" s="563">
        <f>C53+B53</f>
        <v>1007.284</v>
      </c>
      <c r="E53" s="565">
        <f>D53/$D$7</f>
        <v>0.02409799390882608</v>
      </c>
      <c r="F53" s="564">
        <f>SUM(F54:F58)</f>
        <v>567.995</v>
      </c>
      <c r="G53" s="563">
        <f>SUM(G54:G58)</f>
        <v>169.45100000000002</v>
      </c>
      <c r="H53" s="563">
        <f>G53+F53</f>
        <v>737.446</v>
      </c>
      <c r="I53" s="562">
        <f>IF(ISERROR(D53/H53-1),"         /0",IF(D53/H53&gt;5,"  *  ",(D53/H53-1)))</f>
        <v>0.3659088258665719</v>
      </c>
      <c r="J53" s="564">
        <f>SUM(J54:J58)</f>
        <v>6410.023</v>
      </c>
      <c r="K53" s="563">
        <f>SUM(K54:K58)</f>
        <v>4515.777</v>
      </c>
      <c r="L53" s="563">
        <f>K53+J53</f>
        <v>10925.8</v>
      </c>
      <c r="M53" s="565">
        <f>L53/$L$7</f>
        <v>0.027353257925284646</v>
      </c>
      <c r="N53" s="564">
        <f>SUM(N54:N58)</f>
        <v>4265.360000000001</v>
      </c>
      <c r="O53" s="563">
        <f>SUM(O54:O58)</f>
        <v>1405.47</v>
      </c>
      <c r="P53" s="563">
        <f>O53+N53</f>
        <v>5670.830000000001</v>
      </c>
      <c r="Q53" s="562">
        <f>IF(ISERROR(L53/P53-1),"         /0",IF(L53/P53&gt;5,"  *  ",(L53/P53-1)))</f>
        <v>0.9266668194955585</v>
      </c>
    </row>
    <row r="54" spans="1:17" ht="18" customHeight="1">
      <c r="A54" s="560" t="s">
        <v>62</v>
      </c>
      <c r="B54" s="559">
        <v>464.349</v>
      </c>
      <c r="C54" s="557">
        <v>135.776</v>
      </c>
      <c r="D54" s="557">
        <f>C54+B54</f>
        <v>600.125</v>
      </c>
      <c r="E54" s="558">
        <f>D54/$D$7</f>
        <v>0.014357230527372866</v>
      </c>
      <c r="F54" s="559">
        <v>474.974</v>
      </c>
      <c r="G54" s="557">
        <v>83.35300000000001</v>
      </c>
      <c r="H54" s="557">
        <f>G54+F54</f>
        <v>558.327</v>
      </c>
      <c r="I54" s="504">
        <f>IF(ISERROR(D54/H54-1),"         /0",IF(D54/H54&gt;5,"  *  ",(D54/H54-1)))</f>
        <v>0.07486293874378269</v>
      </c>
      <c r="J54" s="559">
        <v>3262.8399999999997</v>
      </c>
      <c r="K54" s="557">
        <v>515.684</v>
      </c>
      <c r="L54" s="557">
        <f>K54+J54</f>
        <v>3778.5239999999994</v>
      </c>
      <c r="M54" s="558">
        <f>L54/$L$7</f>
        <v>0.009459713846938278</v>
      </c>
      <c r="N54" s="559">
        <v>3241.898</v>
      </c>
      <c r="O54" s="557">
        <v>526.5300000000001</v>
      </c>
      <c r="P54" s="557">
        <f>O54+N54</f>
        <v>3768.4280000000003</v>
      </c>
      <c r="Q54" s="504">
        <f>IF(ISERROR(L54/P54-1),"         /0",IF(L54/P54&gt;5,"  *  ",(L54/P54-1)))</f>
        <v>0.002679101206126022</v>
      </c>
    </row>
    <row r="55" spans="1:17" ht="18" customHeight="1">
      <c r="A55" s="560" t="s">
        <v>59</v>
      </c>
      <c r="B55" s="559">
        <v>193.343</v>
      </c>
      <c r="C55" s="557"/>
      <c r="D55" s="557">
        <f>C55+B55</f>
        <v>193.343</v>
      </c>
      <c r="E55" s="558">
        <f>D55/$D$7</f>
        <v>0.004625486393424456</v>
      </c>
      <c r="F55" s="559"/>
      <c r="G55" s="557"/>
      <c r="H55" s="557">
        <f>G55+F55</f>
        <v>0</v>
      </c>
      <c r="I55" s="504" t="str">
        <f>IF(ISERROR(D55/H55-1),"         /0",IF(D55/H55&gt;5,"  *  ",(D55/H55-1)))</f>
        <v>         /0</v>
      </c>
      <c r="J55" s="559">
        <v>1309.574</v>
      </c>
      <c r="K55" s="557">
        <v>22.847</v>
      </c>
      <c r="L55" s="557">
        <f>K55+J55</f>
        <v>1332.421</v>
      </c>
      <c r="M55" s="558">
        <f>L55/$L$7</f>
        <v>0.0033357790988363047</v>
      </c>
      <c r="N55" s="559">
        <v>109.635</v>
      </c>
      <c r="O55" s="557">
        <v>31.154</v>
      </c>
      <c r="P55" s="557">
        <f>O55+N55</f>
        <v>140.78900000000002</v>
      </c>
      <c r="Q55" s="504" t="str">
        <f>IF(ISERROR(L55/P55-1),"         /0",IF(L55/P55&gt;5,"  *  ",(L55/P55-1)))</f>
        <v>  *  </v>
      </c>
    </row>
    <row r="56" spans="1:17" ht="18" customHeight="1">
      <c r="A56" s="560" t="s">
        <v>64</v>
      </c>
      <c r="B56" s="559">
        <v>106.313</v>
      </c>
      <c r="C56" s="557">
        <v>59.202000000000005</v>
      </c>
      <c r="D56" s="557">
        <f>C56+B56</f>
        <v>165.51500000000001</v>
      </c>
      <c r="E56" s="558">
        <f>D56/$D$7</f>
        <v>0.00395973673940949</v>
      </c>
      <c r="F56" s="559"/>
      <c r="G56" s="557">
        <v>38.203</v>
      </c>
      <c r="H56" s="557">
        <f>G56+F56</f>
        <v>38.203</v>
      </c>
      <c r="I56" s="504">
        <f>IF(ISERROR(D56/H56-1),"         /0",IF(D56/H56&gt;5,"  *  ",(D56/H56-1)))</f>
        <v>3.3325131534172714</v>
      </c>
      <c r="J56" s="559">
        <v>780.854</v>
      </c>
      <c r="K56" s="557">
        <v>456.76099999999997</v>
      </c>
      <c r="L56" s="557">
        <f>K56+J56</f>
        <v>1237.615</v>
      </c>
      <c r="M56" s="558">
        <f>L56/$L$7</f>
        <v>0.0030984277862674734</v>
      </c>
      <c r="N56" s="559">
        <v>427.842</v>
      </c>
      <c r="O56" s="557">
        <v>702.097</v>
      </c>
      <c r="P56" s="557">
        <f>O56+N56</f>
        <v>1129.9389999999999</v>
      </c>
      <c r="Q56" s="504">
        <f>IF(ISERROR(L56/P56-1),"         /0",IF(L56/P56&gt;5,"  *  ",(L56/P56-1)))</f>
        <v>0.09529363974515448</v>
      </c>
    </row>
    <row r="57" spans="1:17" ht="18" customHeight="1">
      <c r="A57" s="560" t="s">
        <v>68</v>
      </c>
      <c r="B57" s="559">
        <v>10.838</v>
      </c>
      <c r="C57" s="557">
        <v>6.369</v>
      </c>
      <c r="D57" s="557">
        <f>C57+B57</f>
        <v>17.207</v>
      </c>
      <c r="E57" s="558">
        <f>D57/$D$7</f>
        <v>0.0004116556812072567</v>
      </c>
      <c r="F57" s="559">
        <v>54.265</v>
      </c>
      <c r="G57" s="557">
        <v>0.385</v>
      </c>
      <c r="H57" s="557">
        <f>G57+F57</f>
        <v>54.65</v>
      </c>
      <c r="I57" s="504">
        <f>IF(ISERROR(D57/H57-1),"         /0",IF(D57/H57&gt;5,"  *  ",(D57/H57-1)))</f>
        <v>-0.6851418115279049</v>
      </c>
      <c r="J57" s="559">
        <v>150.426</v>
      </c>
      <c r="K57" s="557">
        <v>26.11</v>
      </c>
      <c r="L57" s="557">
        <f>K57+J57</f>
        <v>176.536</v>
      </c>
      <c r="M57" s="558">
        <f>L57/$L$7</f>
        <v>0.00044196623964360055</v>
      </c>
      <c r="N57" s="559">
        <v>288.705</v>
      </c>
      <c r="O57" s="557">
        <v>1.471</v>
      </c>
      <c r="P57" s="557">
        <f>O57+N57</f>
        <v>290.176</v>
      </c>
      <c r="Q57" s="504">
        <f>IF(ISERROR(L57/P57-1),"         /0",IF(L57/P57&gt;5,"  *  ",(L57/P57-1)))</f>
        <v>-0.3916243934715483</v>
      </c>
    </row>
    <row r="58" spans="1:17" ht="18" customHeight="1" thickBot="1">
      <c r="A58" s="560" t="s">
        <v>57</v>
      </c>
      <c r="B58" s="559">
        <v>30.928</v>
      </c>
      <c r="C58" s="557">
        <v>0.166</v>
      </c>
      <c r="D58" s="557">
        <f>C58+B58</f>
        <v>31.094</v>
      </c>
      <c r="E58" s="558">
        <f>D58/$D$7</f>
        <v>0.0007438845674120091</v>
      </c>
      <c r="F58" s="559">
        <v>38.756</v>
      </c>
      <c r="G58" s="557">
        <v>47.51</v>
      </c>
      <c r="H58" s="557">
        <f>G58+F58</f>
        <v>86.26599999999999</v>
      </c>
      <c r="I58" s="504">
        <f>IF(ISERROR(D58/H58-1),"         /0",IF(D58/H58&gt;5,"  *  ",(D58/H58-1)))</f>
        <v>-0.6395567199128277</v>
      </c>
      <c r="J58" s="559">
        <v>906.329</v>
      </c>
      <c r="K58" s="557">
        <v>3494.3750000000005</v>
      </c>
      <c r="L58" s="557">
        <f>K58+J58</f>
        <v>4400.704000000001</v>
      </c>
      <c r="M58" s="558">
        <f>L58/$L$7</f>
        <v>0.011017370953598993</v>
      </c>
      <c r="N58" s="559">
        <v>197.28000000000003</v>
      </c>
      <c r="O58" s="557">
        <v>144.21800000000002</v>
      </c>
      <c r="P58" s="557">
        <f>O58+N58</f>
        <v>341.49800000000005</v>
      </c>
      <c r="Q58" s="504" t="str">
        <f>IF(ISERROR(L58/P58-1),"         /0",IF(L58/P58&gt;5,"  *  ",(L58/P58-1)))</f>
        <v>  *  </v>
      </c>
    </row>
    <row r="59" spans="1:17" ht="18" customHeight="1" thickBot="1">
      <c r="A59" s="556" t="s">
        <v>153</v>
      </c>
      <c r="B59" s="502">
        <v>44.79099999999999</v>
      </c>
      <c r="C59" s="554">
        <v>0.182</v>
      </c>
      <c r="D59" s="554">
        <f>C59+B59</f>
        <v>44.97299999999999</v>
      </c>
      <c r="E59" s="555">
        <f>D59/$D$7</f>
        <v>0.0010759220637492851</v>
      </c>
      <c r="F59" s="502">
        <v>96.549</v>
      </c>
      <c r="G59" s="554">
        <v>1.155</v>
      </c>
      <c r="H59" s="554">
        <f>G59+F59</f>
        <v>97.70400000000001</v>
      </c>
      <c r="I59" s="499">
        <f>IF(ISERROR(D59/H59-1),"         /0",IF(D59/H59&gt;5,"  *  ",(D59/H59-1)))</f>
        <v>-0.5397015475313192</v>
      </c>
      <c r="J59" s="502">
        <v>433.3289999999999</v>
      </c>
      <c r="K59" s="554">
        <v>50.39</v>
      </c>
      <c r="L59" s="554">
        <f>K59+J59</f>
        <v>483.7189999999999</v>
      </c>
      <c r="M59" s="555">
        <f>L59/$L$7</f>
        <v>0.001211013433374285</v>
      </c>
      <c r="N59" s="502">
        <v>407.24299999999994</v>
      </c>
      <c r="O59" s="554">
        <v>31.509</v>
      </c>
      <c r="P59" s="554">
        <f>O59+N59</f>
        <v>438.75199999999995</v>
      </c>
      <c r="Q59" s="499">
        <f>IF(ISERROR(L59/P59-1),"         /0",IF(L59/P59&gt;5,"  *  ",(L59/P59-1)))</f>
        <v>0.1024884217052</v>
      </c>
    </row>
    <row r="60" ht="14.25">
      <c r="A60" s="210" t="s">
        <v>359</v>
      </c>
    </row>
    <row r="61" ht="14.25">
      <c r="A61" s="210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60:Q65536 I60:I65536 Q3:Q6 I3:I6">
    <cfRule type="cellIs" priority="3" dxfId="1" operator="lessThan" stopIfTrue="1">
      <formula>0</formula>
    </cfRule>
  </conditionalFormatting>
  <conditionalFormatting sqref="I7:I59 Q7:Q59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</sheetPr>
  <dimension ref="A1:Q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4.421875" style="553" customWidth="1"/>
    <col min="2" max="4" width="11.421875" style="553" bestFit="1" customWidth="1"/>
    <col min="5" max="5" width="10.28125" style="553" bestFit="1" customWidth="1"/>
    <col min="6" max="6" width="9.57421875" style="553" bestFit="1" customWidth="1"/>
    <col min="7" max="7" width="9.8515625" style="553" customWidth="1"/>
    <col min="8" max="8" width="11.421875" style="553" bestFit="1" customWidth="1"/>
    <col min="9" max="9" width="9.421875" style="553" customWidth="1"/>
    <col min="10" max="11" width="12.7109375" style="553" customWidth="1"/>
    <col min="12" max="12" width="12.140625" style="553" customWidth="1"/>
    <col min="13" max="13" width="10.28125" style="553" bestFit="1" customWidth="1"/>
    <col min="14" max="15" width="11.421875" style="553" bestFit="1" customWidth="1"/>
    <col min="16" max="16" width="13.140625" style="553" customWidth="1"/>
    <col min="17" max="17" width="9.57421875" style="553" customWidth="1"/>
    <col min="18" max="16384" width="9.140625" style="553" customWidth="1"/>
  </cols>
  <sheetData>
    <row r="1" spans="16:17" ht="20.25" thickBot="1">
      <c r="P1" s="660" t="s">
        <v>36</v>
      </c>
      <c r="Q1" s="659"/>
    </row>
    <row r="2" ht="4.5" customHeight="1" thickBot="1"/>
    <row r="3" spans="1:17" ht="24" customHeight="1" thickBot="1" thickTop="1">
      <c r="A3" s="690" t="s">
        <v>283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8"/>
    </row>
    <row r="4" spans="1:17" s="597" customFormat="1" ht="15.75" customHeight="1" thickBot="1">
      <c r="A4" s="687" t="s">
        <v>282</v>
      </c>
      <c r="B4" s="600" t="s">
        <v>52</v>
      </c>
      <c r="C4" s="599"/>
      <c r="D4" s="599"/>
      <c r="E4" s="599"/>
      <c r="F4" s="599"/>
      <c r="G4" s="599"/>
      <c r="H4" s="599"/>
      <c r="I4" s="598"/>
      <c r="J4" s="600" t="s">
        <v>51</v>
      </c>
      <c r="K4" s="599"/>
      <c r="L4" s="599"/>
      <c r="M4" s="599"/>
      <c r="N4" s="599"/>
      <c r="O4" s="599"/>
      <c r="P4" s="599"/>
      <c r="Q4" s="686"/>
    </row>
    <row r="5" spans="1:17" s="585" customFormat="1" ht="26.25" customHeight="1">
      <c r="A5" s="685"/>
      <c r="B5" s="684" t="s">
        <v>50</v>
      </c>
      <c r="C5" s="683"/>
      <c r="D5" s="683"/>
      <c r="E5" s="592" t="s">
        <v>47</v>
      </c>
      <c r="F5" s="684" t="s">
        <v>49</v>
      </c>
      <c r="G5" s="683"/>
      <c r="H5" s="683"/>
      <c r="I5" s="595" t="s">
        <v>45</v>
      </c>
      <c r="J5" s="682" t="s">
        <v>229</v>
      </c>
      <c r="K5" s="681"/>
      <c r="L5" s="681"/>
      <c r="M5" s="592" t="s">
        <v>47</v>
      </c>
      <c r="N5" s="682" t="s">
        <v>228</v>
      </c>
      <c r="O5" s="681"/>
      <c r="P5" s="681"/>
      <c r="Q5" s="680" t="s">
        <v>45</v>
      </c>
    </row>
    <row r="6" spans="1:17" s="585" customFormat="1" ht="14.25" thickBot="1">
      <c r="A6" s="679"/>
      <c r="B6" s="588" t="s">
        <v>25</v>
      </c>
      <c r="C6" s="587" t="s">
        <v>24</v>
      </c>
      <c r="D6" s="587" t="s">
        <v>21</v>
      </c>
      <c r="E6" s="586"/>
      <c r="F6" s="588" t="s">
        <v>25</v>
      </c>
      <c r="G6" s="587" t="s">
        <v>24</v>
      </c>
      <c r="H6" s="587" t="s">
        <v>21</v>
      </c>
      <c r="I6" s="589"/>
      <c r="J6" s="588" t="s">
        <v>25</v>
      </c>
      <c r="K6" s="587" t="s">
        <v>24</v>
      </c>
      <c r="L6" s="587" t="s">
        <v>21</v>
      </c>
      <c r="M6" s="586"/>
      <c r="N6" s="588" t="s">
        <v>25</v>
      </c>
      <c r="O6" s="587" t="s">
        <v>24</v>
      </c>
      <c r="P6" s="587" t="s">
        <v>21</v>
      </c>
      <c r="Q6" s="678"/>
    </row>
    <row r="7" spans="1:17" s="671" customFormat="1" ht="18" customHeight="1" thickBot="1">
      <c r="A7" s="677" t="s">
        <v>32</v>
      </c>
      <c r="B7" s="675">
        <f>SUM(B8:B42)</f>
        <v>1206244</v>
      </c>
      <c r="C7" s="674">
        <f>SUM(C8:C42)</f>
        <v>1206244</v>
      </c>
      <c r="D7" s="673">
        <f>C7+B7</f>
        <v>2412488</v>
      </c>
      <c r="E7" s="676">
        <f>D7/$D$7</f>
        <v>1</v>
      </c>
      <c r="F7" s="675">
        <f>SUM(F8:F42)</f>
        <v>998863</v>
      </c>
      <c r="G7" s="674">
        <f>SUM(G8:G42)</f>
        <v>998863</v>
      </c>
      <c r="H7" s="673">
        <f>G7+F7</f>
        <v>1997726</v>
      </c>
      <c r="I7" s="676">
        <f>(D7/H7-1)</f>
        <v>0.20761706059789975</v>
      </c>
      <c r="J7" s="675">
        <f>SUM(J8:J42)</f>
        <v>10938063</v>
      </c>
      <c r="K7" s="674">
        <f>SUM(K8:K42)</f>
        <v>10938063</v>
      </c>
      <c r="L7" s="673">
        <f>K7+J7</f>
        <v>21876126</v>
      </c>
      <c r="M7" s="676">
        <f>L7/$L$7</f>
        <v>1</v>
      </c>
      <c r="N7" s="675">
        <f>SUM(N8:N42)</f>
        <v>8169496</v>
      </c>
      <c r="O7" s="674">
        <f>SUM(O8:O42)</f>
        <v>8169496</v>
      </c>
      <c r="P7" s="673">
        <f>O7+N7</f>
        <v>16338992</v>
      </c>
      <c r="Q7" s="672">
        <f>(L7/P7-1)</f>
        <v>0.33889079571126546</v>
      </c>
    </row>
    <row r="8" spans="1:17" s="663" customFormat="1" ht="18" customHeight="1" thickTop="1">
      <c r="A8" s="670" t="s">
        <v>281</v>
      </c>
      <c r="B8" s="570">
        <v>468633</v>
      </c>
      <c r="C8" s="569">
        <v>474286</v>
      </c>
      <c r="D8" s="569">
        <f>C8+B8</f>
        <v>942919</v>
      </c>
      <c r="E8" s="571">
        <f>D8/$D$7</f>
        <v>0.3908491980063735</v>
      </c>
      <c r="F8" s="570">
        <v>388176</v>
      </c>
      <c r="G8" s="569">
        <v>387168</v>
      </c>
      <c r="H8" s="569">
        <f>G8+F8</f>
        <v>775344</v>
      </c>
      <c r="I8" s="571">
        <f>(D8/H8-1)</f>
        <v>0.21612987267587025</v>
      </c>
      <c r="J8" s="570">
        <v>4150195</v>
      </c>
      <c r="K8" s="569">
        <v>4311799</v>
      </c>
      <c r="L8" s="569">
        <f>K8+J8</f>
        <v>8461994</v>
      </c>
      <c r="M8" s="571">
        <f>L8/$L$7</f>
        <v>0.3868141004490466</v>
      </c>
      <c r="N8" s="569">
        <v>3065812</v>
      </c>
      <c r="O8" s="569">
        <v>3168314</v>
      </c>
      <c r="P8" s="569">
        <f>O8+N8</f>
        <v>6234126</v>
      </c>
      <c r="Q8" s="669">
        <f>(L8/P8-1)</f>
        <v>0.3573665338172505</v>
      </c>
    </row>
    <row r="9" spans="1:17" s="663" customFormat="1" ht="18" customHeight="1">
      <c r="A9" s="670" t="s">
        <v>280</v>
      </c>
      <c r="B9" s="570">
        <v>114089</v>
      </c>
      <c r="C9" s="569">
        <v>113527</v>
      </c>
      <c r="D9" s="569">
        <f>C9+B9</f>
        <v>227616</v>
      </c>
      <c r="E9" s="571">
        <f>D9/$D$7</f>
        <v>0.09434907033734469</v>
      </c>
      <c r="F9" s="570">
        <v>89271</v>
      </c>
      <c r="G9" s="569">
        <v>90488</v>
      </c>
      <c r="H9" s="569">
        <f>G9+F9</f>
        <v>179759</v>
      </c>
      <c r="I9" s="571">
        <f>(D9/H9-1)</f>
        <v>0.2662286728341836</v>
      </c>
      <c r="J9" s="570">
        <v>1006699</v>
      </c>
      <c r="K9" s="569">
        <v>1008287</v>
      </c>
      <c r="L9" s="569">
        <f>K9+J9</f>
        <v>2014986</v>
      </c>
      <c r="M9" s="571">
        <f>L9/$L$7</f>
        <v>0.09210890447421997</v>
      </c>
      <c r="N9" s="569">
        <v>707894</v>
      </c>
      <c r="O9" s="569">
        <v>713451</v>
      </c>
      <c r="P9" s="569">
        <f>O9+N9</f>
        <v>1421345</v>
      </c>
      <c r="Q9" s="669">
        <f>(L9/P9-1)</f>
        <v>0.4176614403962444</v>
      </c>
    </row>
    <row r="10" spans="1:17" s="663" customFormat="1" ht="18" customHeight="1">
      <c r="A10" s="670" t="s">
        <v>279</v>
      </c>
      <c r="B10" s="570">
        <v>110292</v>
      </c>
      <c r="C10" s="569">
        <v>110374</v>
      </c>
      <c r="D10" s="569">
        <f>C10+B10</f>
        <v>220666</v>
      </c>
      <c r="E10" s="571">
        <f>D10/$D$7</f>
        <v>0.09146822699221717</v>
      </c>
      <c r="F10" s="570">
        <v>89736</v>
      </c>
      <c r="G10" s="569">
        <v>89071</v>
      </c>
      <c r="H10" s="569">
        <f>G10+F10</f>
        <v>178807</v>
      </c>
      <c r="I10" s="571">
        <f>(D10/H10-1)</f>
        <v>0.23410157320462854</v>
      </c>
      <c r="J10" s="570">
        <v>1016027</v>
      </c>
      <c r="K10" s="569">
        <v>993879</v>
      </c>
      <c r="L10" s="569">
        <f>K10+J10</f>
        <v>2009906</v>
      </c>
      <c r="M10" s="571">
        <f>L10/$L$7</f>
        <v>0.09187668785597596</v>
      </c>
      <c r="N10" s="569">
        <v>783960</v>
      </c>
      <c r="O10" s="569">
        <v>768153</v>
      </c>
      <c r="P10" s="569">
        <f>O10+N10</f>
        <v>1552113</v>
      </c>
      <c r="Q10" s="669">
        <f>(L10/P10-1)</f>
        <v>0.294948241526229</v>
      </c>
    </row>
    <row r="11" spans="1:17" s="663" customFormat="1" ht="18" customHeight="1">
      <c r="A11" s="670" t="s">
        <v>278</v>
      </c>
      <c r="B11" s="570">
        <v>75521</v>
      </c>
      <c r="C11" s="569">
        <v>75684</v>
      </c>
      <c r="D11" s="569">
        <f>C11+B11</f>
        <v>151205</v>
      </c>
      <c r="E11" s="571">
        <f>D11/$D$7</f>
        <v>0.06267595942446139</v>
      </c>
      <c r="F11" s="570">
        <v>61362</v>
      </c>
      <c r="G11" s="569">
        <v>62765</v>
      </c>
      <c r="H11" s="569">
        <f>G11+F11</f>
        <v>124127</v>
      </c>
      <c r="I11" s="571">
        <f>(D11/H11-1)</f>
        <v>0.21814754243637569</v>
      </c>
      <c r="J11" s="570">
        <v>679233</v>
      </c>
      <c r="K11" s="569">
        <v>653382</v>
      </c>
      <c r="L11" s="569">
        <f>K11+J11</f>
        <v>1332615</v>
      </c>
      <c r="M11" s="571">
        <f>L11/$L$7</f>
        <v>0.060916407228592484</v>
      </c>
      <c r="N11" s="569">
        <v>494075</v>
      </c>
      <c r="O11" s="569">
        <v>474686</v>
      </c>
      <c r="P11" s="569">
        <f>O11+N11</f>
        <v>968761</v>
      </c>
      <c r="Q11" s="669">
        <f>(L11/P11-1)</f>
        <v>0.3755869610770872</v>
      </c>
    </row>
    <row r="12" spans="1:17" s="663" customFormat="1" ht="18" customHeight="1">
      <c r="A12" s="670" t="s">
        <v>277</v>
      </c>
      <c r="B12" s="570">
        <v>59232</v>
      </c>
      <c r="C12" s="569">
        <v>59600</v>
      </c>
      <c r="D12" s="569">
        <f>C12+B12</f>
        <v>118832</v>
      </c>
      <c r="E12" s="571">
        <f>D12/$D$7</f>
        <v>0.04925703257384078</v>
      </c>
      <c r="F12" s="570">
        <v>50697</v>
      </c>
      <c r="G12" s="569">
        <v>50284</v>
      </c>
      <c r="H12" s="569">
        <f>G12+F12</f>
        <v>100981</v>
      </c>
      <c r="I12" s="571">
        <f>(D12/H12-1)</f>
        <v>0.17677582911636835</v>
      </c>
      <c r="J12" s="570">
        <v>557257</v>
      </c>
      <c r="K12" s="569">
        <v>533054</v>
      </c>
      <c r="L12" s="569">
        <f>K12+J12</f>
        <v>1090311</v>
      </c>
      <c r="M12" s="571">
        <f>L12/$L$7</f>
        <v>0.04984022308154561</v>
      </c>
      <c r="N12" s="569">
        <v>393090</v>
      </c>
      <c r="O12" s="569">
        <v>376693</v>
      </c>
      <c r="P12" s="569">
        <f>O12+N12</f>
        <v>769783</v>
      </c>
      <c r="Q12" s="669">
        <f>(L12/P12-1)</f>
        <v>0.4163874754313879</v>
      </c>
    </row>
    <row r="13" spans="1:17" s="663" customFormat="1" ht="18" customHeight="1">
      <c r="A13" s="670" t="s">
        <v>276</v>
      </c>
      <c r="B13" s="570">
        <v>53864</v>
      </c>
      <c r="C13" s="569">
        <v>53615</v>
      </c>
      <c r="D13" s="569">
        <f>C13+B13</f>
        <v>107479</v>
      </c>
      <c r="E13" s="571">
        <f>D13/$D$7</f>
        <v>0.04455110243035406</v>
      </c>
      <c r="F13" s="570">
        <v>40741</v>
      </c>
      <c r="G13" s="569">
        <v>41608</v>
      </c>
      <c r="H13" s="569">
        <f>G13+F13</f>
        <v>82349</v>
      </c>
      <c r="I13" s="571">
        <f>(D13/H13-1)</f>
        <v>0.3051646043060632</v>
      </c>
      <c r="J13" s="570">
        <v>471785</v>
      </c>
      <c r="K13" s="569">
        <v>462634</v>
      </c>
      <c r="L13" s="569">
        <f>K13+J13</f>
        <v>934419</v>
      </c>
      <c r="M13" s="571">
        <f>L13/$L$7</f>
        <v>0.04271409846514872</v>
      </c>
      <c r="N13" s="569">
        <v>286881</v>
      </c>
      <c r="O13" s="569">
        <v>283920</v>
      </c>
      <c r="P13" s="569">
        <f>O13+N13</f>
        <v>570801</v>
      </c>
      <c r="Q13" s="669">
        <f>(L13/P13-1)</f>
        <v>0.6370311194269107</v>
      </c>
    </row>
    <row r="14" spans="1:17" s="663" customFormat="1" ht="18" customHeight="1">
      <c r="A14" s="670" t="s">
        <v>275</v>
      </c>
      <c r="B14" s="570">
        <v>41741</v>
      </c>
      <c r="C14" s="569">
        <v>41528</v>
      </c>
      <c r="D14" s="569">
        <f>C14+B14</f>
        <v>83269</v>
      </c>
      <c r="E14" s="571">
        <f>D14/$D$7</f>
        <v>0.03451581935329834</v>
      </c>
      <c r="F14" s="570">
        <v>38664</v>
      </c>
      <c r="G14" s="569">
        <v>40635</v>
      </c>
      <c r="H14" s="569">
        <f>G14+F14</f>
        <v>79299</v>
      </c>
      <c r="I14" s="571">
        <f>(D14/H14-1)</f>
        <v>0.05006368302248454</v>
      </c>
      <c r="J14" s="570">
        <v>375371</v>
      </c>
      <c r="K14" s="569">
        <v>383938</v>
      </c>
      <c r="L14" s="569">
        <f>K14+J14</f>
        <v>759309</v>
      </c>
      <c r="M14" s="571">
        <f>L14/$L$7</f>
        <v>0.034709481925638934</v>
      </c>
      <c r="N14" s="569">
        <v>363471</v>
      </c>
      <c r="O14" s="569">
        <v>378619</v>
      </c>
      <c r="P14" s="569">
        <f>O14+N14</f>
        <v>742090</v>
      </c>
      <c r="Q14" s="669">
        <f>(L14/P14-1)</f>
        <v>0.023203385034160195</v>
      </c>
    </row>
    <row r="15" spans="1:17" s="663" customFormat="1" ht="18" customHeight="1">
      <c r="A15" s="670" t="s">
        <v>274</v>
      </c>
      <c r="B15" s="570">
        <v>35179</v>
      </c>
      <c r="C15" s="569">
        <v>35421</v>
      </c>
      <c r="D15" s="569">
        <f>C15+B15</f>
        <v>70600</v>
      </c>
      <c r="E15" s="571">
        <f>D15/$D$7</f>
        <v>0.029264394268489625</v>
      </c>
      <c r="F15" s="570">
        <v>26841</v>
      </c>
      <c r="G15" s="569">
        <v>26613</v>
      </c>
      <c r="H15" s="569">
        <f>G15+F15</f>
        <v>53454</v>
      </c>
      <c r="I15" s="571">
        <f>(D15/H15-1)</f>
        <v>0.32076177648071247</v>
      </c>
      <c r="J15" s="570">
        <v>337022</v>
      </c>
      <c r="K15" s="569">
        <v>328394</v>
      </c>
      <c r="L15" s="569">
        <f>K15+J15</f>
        <v>665416</v>
      </c>
      <c r="M15" s="571">
        <f>L15/$L$7</f>
        <v>0.030417451426271728</v>
      </c>
      <c r="N15" s="569">
        <v>208724</v>
      </c>
      <c r="O15" s="569">
        <v>200327</v>
      </c>
      <c r="P15" s="569">
        <f>O15+N15</f>
        <v>409051</v>
      </c>
      <c r="Q15" s="669">
        <f>(L15/P15-1)</f>
        <v>0.6267311411046543</v>
      </c>
    </row>
    <row r="16" spans="1:17" s="663" customFormat="1" ht="18" customHeight="1">
      <c r="A16" s="670" t="s">
        <v>273</v>
      </c>
      <c r="B16" s="570">
        <v>33037</v>
      </c>
      <c r="C16" s="569">
        <v>32598</v>
      </c>
      <c r="D16" s="569">
        <f>C16+B16</f>
        <v>65635</v>
      </c>
      <c r="E16" s="571">
        <f>D16/$D$7</f>
        <v>0.027206352943517233</v>
      </c>
      <c r="F16" s="570">
        <v>23739</v>
      </c>
      <c r="G16" s="569">
        <v>22487</v>
      </c>
      <c r="H16" s="569">
        <f>G16+F16</f>
        <v>46226</v>
      </c>
      <c r="I16" s="571">
        <f>(D16/H16-1)</f>
        <v>0.41987193354389296</v>
      </c>
      <c r="J16" s="570">
        <v>318235</v>
      </c>
      <c r="K16" s="569">
        <v>306064</v>
      </c>
      <c r="L16" s="569">
        <f>K16+J16</f>
        <v>624299</v>
      </c>
      <c r="M16" s="571">
        <f>L16/$L$7</f>
        <v>0.028537913888409674</v>
      </c>
      <c r="N16" s="569">
        <v>188225</v>
      </c>
      <c r="O16" s="569">
        <v>180304</v>
      </c>
      <c r="P16" s="569">
        <f>O16+N16</f>
        <v>368529</v>
      </c>
      <c r="Q16" s="669">
        <f>(L16/P16-1)</f>
        <v>0.6940295064974533</v>
      </c>
    </row>
    <row r="17" spans="1:17" s="663" customFormat="1" ht="18" customHeight="1">
      <c r="A17" s="670" t="s">
        <v>272</v>
      </c>
      <c r="B17" s="570">
        <v>30130</v>
      </c>
      <c r="C17" s="569">
        <v>31977</v>
      </c>
      <c r="D17" s="569">
        <f>C17+B17</f>
        <v>62107</v>
      </c>
      <c r="E17" s="571">
        <f>D17/$D$7</f>
        <v>0.025743962249760412</v>
      </c>
      <c r="F17" s="570">
        <v>29020</v>
      </c>
      <c r="G17" s="569">
        <v>30924</v>
      </c>
      <c r="H17" s="569">
        <f>G17+F17</f>
        <v>59944</v>
      </c>
      <c r="I17" s="571">
        <f>(D17/H17-1)</f>
        <v>0.03608367809955948</v>
      </c>
      <c r="J17" s="570">
        <v>292107</v>
      </c>
      <c r="K17" s="569">
        <v>292411</v>
      </c>
      <c r="L17" s="569">
        <f>K17+J17</f>
        <v>584518</v>
      </c>
      <c r="M17" s="571">
        <f>L17/$L$7</f>
        <v>0.026719447492668493</v>
      </c>
      <c r="N17" s="569">
        <v>285068</v>
      </c>
      <c r="O17" s="569">
        <v>285398</v>
      </c>
      <c r="P17" s="569">
        <f>O17+N17</f>
        <v>570466</v>
      </c>
      <c r="Q17" s="669">
        <f>(L17/P17-1)</f>
        <v>0.024632493435191583</v>
      </c>
    </row>
    <row r="18" spans="1:17" s="663" customFormat="1" ht="18" customHeight="1">
      <c r="A18" s="670" t="s">
        <v>271</v>
      </c>
      <c r="B18" s="570">
        <v>30779</v>
      </c>
      <c r="C18" s="569">
        <v>29551</v>
      </c>
      <c r="D18" s="569">
        <f>C18+B18</f>
        <v>60330</v>
      </c>
      <c r="E18" s="571">
        <f>D18/$D$7</f>
        <v>0.025007378275042198</v>
      </c>
      <c r="F18" s="570">
        <v>21123</v>
      </c>
      <c r="G18" s="569">
        <v>21315</v>
      </c>
      <c r="H18" s="569">
        <f>G18+F18</f>
        <v>42438</v>
      </c>
      <c r="I18" s="571">
        <f>(D18/H18-1)</f>
        <v>0.42160328007917425</v>
      </c>
      <c r="J18" s="570">
        <v>265118</v>
      </c>
      <c r="K18" s="569">
        <v>254900</v>
      </c>
      <c r="L18" s="569">
        <f>K18+J18</f>
        <v>520018</v>
      </c>
      <c r="M18" s="571">
        <f>L18/$L$7</f>
        <v>0.023771027831893086</v>
      </c>
      <c r="N18" s="569">
        <v>195158</v>
      </c>
      <c r="O18" s="569">
        <v>189166</v>
      </c>
      <c r="P18" s="569">
        <f>O18+N18</f>
        <v>384324</v>
      </c>
      <c r="Q18" s="669">
        <f>(L18/P18-1)</f>
        <v>0.3530718872617895</v>
      </c>
    </row>
    <row r="19" spans="1:17" s="663" customFormat="1" ht="18" customHeight="1">
      <c r="A19" s="670" t="s">
        <v>270</v>
      </c>
      <c r="B19" s="570">
        <v>25438</v>
      </c>
      <c r="C19" s="569">
        <v>25079</v>
      </c>
      <c r="D19" s="569">
        <f>C19+B19</f>
        <v>50517</v>
      </c>
      <c r="E19" s="571">
        <f>D19/$D$7</f>
        <v>0.02093979327565567</v>
      </c>
      <c r="F19" s="570">
        <v>20292</v>
      </c>
      <c r="G19" s="569">
        <v>20021</v>
      </c>
      <c r="H19" s="569">
        <f>G19+F19</f>
        <v>40313</v>
      </c>
      <c r="I19" s="571">
        <f>(D19/H19-1)</f>
        <v>0.25311934115545864</v>
      </c>
      <c r="J19" s="570">
        <v>234914</v>
      </c>
      <c r="K19" s="569">
        <v>223580</v>
      </c>
      <c r="L19" s="569">
        <f>K19+J19</f>
        <v>458494</v>
      </c>
      <c r="M19" s="571">
        <f>L19/$L$7</f>
        <v>0.02095864688290788</v>
      </c>
      <c r="N19" s="569">
        <v>145290</v>
      </c>
      <c r="O19" s="569">
        <v>136862</v>
      </c>
      <c r="P19" s="569">
        <f>O19+N19</f>
        <v>282152</v>
      </c>
      <c r="Q19" s="669">
        <f>(L19/P19-1)</f>
        <v>0.6249893674331566</v>
      </c>
    </row>
    <row r="20" spans="1:17" s="663" customFormat="1" ht="18" customHeight="1">
      <c r="A20" s="670" t="s">
        <v>269</v>
      </c>
      <c r="B20" s="570">
        <v>11804</v>
      </c>
      <c r="C20" s="569">
        <v>11659</v>
      </c>
      <c r="D20" s="569">
        <f>C20+B20</f>
        <v>23463</v>
      </c>
      <c r="E20" s="571">
        <f>D20/$D$7</f>
        <v>0.00972564423118374</v>
      </c>
      <c r="F20" s="570">
        <v>5390</v>
      </c>
      <c r="G20" s="569">
        <v>5270</v>
      </c>
      <c r="H20" s="569">
        <f>G20+F20</f>
        <v>10660</v>
      </c>
      <c r="I20" s="571">
        <f>(D20/H20-1)</f>
        <v>1.2010318949343342</v>
      </c>
      <c r="J20" s="570">
        <v>96836</v>
      </c>
      <c r="K20" s="569">
        <v>94458</v>
      </c>
      <c r="L20" s="569">
        <f>K20+J20</f>
        <v>191294</v>
      </c>
      <c r="M20" s="571">
        <f>L20/$L$7</f>
        <v>0.00874441845873442</v>
      </c>
      <c r="N20" s="569">
        <v>56815</v>
      </c>
      <c r="O20" s="569">
        <v>54585</v>
      </c>
      <c r="P20" s="569">
        <f>O20+N20</f>
        <v>111400</v>
      </c>
      <c r="Q20" s="669">
        <f>(L20/P20-1)</f>
        <v>0.7171813285457809</v>
      </c>
    </row>
    <row r="21" spans="1:17" s="663" customFormat="1" ht="18" customHeight="1">
      <c r="A21" s="670" t="s">
        <v>268</v>
      </c>
      <c r="B21" s="570">
        <v>10930</v>
      </c>
      <c r="C21" s="569">
        <v>10503</v>
      </c>
      <c r="D21" s="569">
        <f>C21+B21</f>
        <v>21433</v>
      </c>
      <c r="E21" s="571">
        <f>D21/$D$7</f>
        <v>0.008884189268506206</v>
      </c>
      <c r="F21" s="570">
        <v>9854</v>
      </c>
      <c r="G21" s="569">
        <v>9795</v>
      </c>
      <c r="H21" s="569">
        <f>G21+F21</f>
        <v>19649</v>
      </c>
      <c r="I21" s="571">
        <f>(D21/H21-1)</f>
        <v>0.09079342460176099</v>
      </c>
      <c r="J21" s="570">
        <v>102938</v>
      </c>
      <c r="K21" s="569">
        <v>100236</v>
      </c>
      <c r="L21" s="569">
        <f>K21+J21</f>
        <v>203174</v>
      </c>
      <c r="M21" s="571">
        <f>L21/$L$7</f>
        <v>0.009287476219509799</v>
      </c>
      <c r="N21" s="569">
        <v>82391</v>
      </c>
      <c r="O21" s="569">
        <v>87509</v>
      </c>
      <c r="P21" s="569">
        <f>O21+N21</f>
        <v>169900</v>
      </c>
      <c r="Q21" s="669">
        <f>(L21/P21-1)</f>
        <v>0.19584461447910528</v>
      </c>
    </row>
    <row r="22" spans="1:17" s="663" customFormat="1" ht="18" customHeight="1">
      <c r="A22" s="670" t="s">
        <v>267</v>
      </c>
      <c r="B22" s="570">
        <v>10470</v>
      </c>
      <c r="C22" s="569">
        <v>9940</v>
      </c>
      <c r="D22" s="569">
        <f>C22+B22</f>
        <v>20410</v>
      </c>
      <c r="E22" s="571">
        <f>D22/$D$7</f>
        <v>0.008460145708496788</v>
      </c>
      <c r="F22" s="570">
        <v>9073</v>
      </c>
      <c r="G22" s="569">
        <v>8026</v>
      </c>
      <c r="H22" s="569">
        <f>G22+F22</f>
        <v>17099</v>
      </c>
      <c r="I22" s="571">
        <f>(D22/H22-1)</f>
        <v>0.19363705479852622</v>
      </c>
      <c r="J22" s="570">
        <v>96268</v>
      </c>
      <c r="K22" s="569">
        <v>89572</v>
      </c>
      <c r="L22" s="569">
        <f>K22+J22</f>
        <v>185840</v>
      </c>
      <c r="M22" s="571">
        <f>L22/$L$7</f>
        <v>0.00849510557765118</v>
      </c>
      <c r="N22" s="569">
        <v>82700</v>
      </c>
      <c r="O22" s="569">
        <v>73354</v>
      </c>
      <c r="P22" s="569">
        <f>O22+N22</f>
        <v>156054</v>
      </c>
      <c r="Q22" s="669">
        <f>(L22/P22-1)</f>
        <v>0.1908698271111282</v>
      </c>
    </row>
    <row r="23" spans="1:17" s="663" customFormat="1" ht="18" customHeight="1">
      <c r="A23" s="670" t="s">
        <v>266</v>
      </c>
      <c r="B23" s="570">
        <v>10304</v>
      </c>
      <c r="C23" s="569">
        <v>9851</v>
      </c>
      <c r="D23" s="569">
        <f>C23+B23</f>
        <v>20155</v>
      </c>
      <c r="E23" s="571">
        <f>D23/$D$7</f>
        <v>0.008354445700869807</v>
      </c>
      <c r="F23" s="570">
        <v>7235</v>
      </c>
      <c r="G23" s="569">
        <v>6896</v>
      </c>
      <c r="H23" s="569">
        <f>G23+F23</f>
        <v>14131</v>
      </c>
      <c r="I23" s="571">
        <f>(D23/H23-1)</f>
        <v>0.4262967942820748</v>
      </c>
      <c r="J23" s="570">
        <v>85748</v>
      </c>
      <c r="K23" s="569">
        <v>84381</v>
      </c>
      <c r="L23" s="569">
        <f>K23+J23</f>
        <v>170129</v>
      </c>
      <c r="M23" s="571">
        <f>L23/$L$7</f>
        <v>0.007776925402605562</v>
      </c>
      <c r="N23" s="569">
        <v>61349</v>
      </c>
      <c r="O23" s="569">
        <v>59199</v>
      </c>
      <c r="P23" s="569">
        <f>O23+N23</f>
        <v>120548</v>
      </c>
      <c r="Q23" s="669">
        <f>(L23/P23-1)</f>
        <v>0.4112967448651159</v>
      </c>
    </row>
    <row r="24" spans="1:17" s="663" customFormat="1" ht="18" customHeight="1">
      <c r="A24" s="670" t="s">
        <v>265</v>
      </c>
      <c r="B24" s="570">
        <v>9982</v>
      </c>
      <c r="C24" s="569">
        <v>9423</v>
      </c>
      <c r="D24" s="569">
        <f>C24+B24</f>
        <v>19405</v>
      </c>
      <c r="E24" s="571">
        <f>D24/$D$7</f>
        <v>0.008043563325496335</v>
      </c>
      <c r="F24" s="570">
        <v>9018</v>
      </c>
      <c r="G24" s="569">
        <v>8755</v>
      </c>
      <c r="H24" s="569">
        <f>G24+F24</f>
        <v>17773</v>
      </c>
      <c r="I24" s="571">
        <f>(D24/H24-1)</f>
        <v>0.09182467788218074</v>
      </c>
      <c r="J24" s="570">
        <v>96224</v>
      </c>
      <c r="K24" s="569">
        <v>88169</v>
      </c>
      <c r="L24" s="569">
        <f>K24+J24</f>
        <v>184393</v>
      </c>
      <c r="M24" s="571">
        <f>L24/$L$7</f>
        <v>0.008428960410997815</v>
      </c>
      <c r="N24" s="569">
        <v>89158</v>
      </c>
      <c r="O24" s="569">
        <v>83907</v>
      </c>
      <c r="P24" s="569">
        <f>O24+N24</f>
        <v>173065</v>
      </c>
      <c r="Q24" s="669">
        <f>(L24/P24-1)</f>
        <v>0.06545517580099958</v>
      </c>
    </row>
    <row r="25" spans="1:17" s="663" customFormat="1" ht="18" customHeight="1">
      <c r="A25" s="670" t="s">
        <v>264</v>
      </c>
      <c r="B25" s="570">
        <v>8430</v>
      </c>
      <c r="C25" s="569">
        <v>9152</v>
      </c>
      <c r="D25" s="569">
        <f>C25+B25</f>
        <v>17582</v>
      </c>
      <c r="E25" s="571">
        <f>D25/$D$7</f>
        <v>0.007287911898421878</v>
      </c>
      <c r="F25" s="570">
        <v>9397</v>
      </c>
      <c r="G25" s="569">
        <v>9681</v>
      </c>
      <c r="H25" s="569">
        <f>G25+F25</f>
        <v>19078</v>
      </c>
      <c r="I25" s="571">
        <f>(D25/H25-1)</f>
        <v>-0.07841492818953766</v>
      </c>
      <c r="J25" s="570">
        <v>91830</v>
      </c>
      <c r="K25" s="569">
        <v>95464</v>
      </c>
      <c r="L25" s="569">
        <f>K25+J25</f>
        <v>187294</v>
      </c>
      <c r="M25" s="571">
        <f>L25/$L$7</f>
        <v>0.00856157072783362</v>
      </c>
      <c r="N25" s="569">
        <v>87699</v>
      </c>
      <c r="O25" s="569">
        <v>85371</v>
      </c>
      <c r="P25" s="569">
        <f>O25+N25</f>
        <v>173070</v>
      </c>
      <c r="Q25" s="669">
        <f>(L25/P25-1)</f>
        <v>0.0821863985670539</v>
      </c>
    </row>
    <row r="26" spans="1:17" s="663" customFormat="1" ht="18" customHeight="1">
      <c r="A26" s="670" t="s">
        <v>263</v>
      </c>
      <c r="B26" s="570">
        <v>8783</v>
      </c>
      <c r="C26" s="569">
        <v>8483</v>
      </c>
      <c r="D26" s="569">
        <f>C26+B26</f>
        <v>17266</v>
      </c>
      <c r="E26" s="571">
        <f>D26/$D$7</f>
        <v>0.007156926790931188</v>
      </c>
      <c r="F26" s="570">
        <v>9088</v>
      </c>
      <c r="G26" s="569">
        <v>8598</v>
      </c>
      <c r="H26" s="569">
        <f>G26+F26</f>
        <v>17686</v>
      </c>
      <c r="I26" s="571">
        <f>(D26/H26-1)</f>
        <v>-0.023747596969354245</v>
      </c>
      <c r="J26" s="570">
        <v>92188</v>
      </c>
      <c r="K26" s="569">
        <v>84158</v>
      </c>
      <c r="L26" s="569">
        <f>K26+J26</f>
        <v>176346</v>
      </c>
      <c r="M26" s="571">
        <f>L26/$L$7</f>
        <v>0.00806111648835813</v>
      </c>
      <c r="N26" s="569">
        <v>75966</v>
      </c>
      <c r="O26" s="569">
        <v>70231</v>
      </c>
      <c r="P26" s="569">
        <f>O26+N26</f>
        <v>146197</v>
      </c>
      <c r="Q26" s="669">
        <f>(L26/P26-1)</f>
        <v>0.20622174189620845</v>
      </c>
    </row>
    <row r="27" spans="1:17" s="663" customFormat="1" ht="18" customHeight="1">
      <c r="A27" s="670" t="s">
        <v>262</v>
      </c>
      <c r="B27" s="570">
        <v>8104</v>
      </c>
      <c r="C27" s="569">
        <v>5963</v>
      </c>
      <c r="D27" s="569">
        <f>C27+B27</f>
        <v>14067</v>
      </c>
      <c r="E27" s="571">
        <f>D27/$D$7</f>
        <v>0.005830909832504867</v>
      </c>
      <c r="F27" s="570">
        <v>7180</v>
      </c>
      <c r="G27" s="569">
        <v>6052</v>
      </c>
      <c r="H27" s="569">
        <f>G27+F27</f>
        <v>13232</v>
      </c>
      <c r="I27" s="571">
        <f>(D27/H27-1)</f>
        <v>0.06310459492140263</v>
      </c>
      <c r="J27" s="570">
        <v>70578</v>
      </c>
      <c r="K27" s="569">
        <v>62185</v>
      </c>
      <c r="L27" s="569">
        <f>K27+J27</f>
        <v>132763</v>
      </c>
      <c r="M27" s="571">
        <f>L27/$L$7</f>
        <v>0.006068853324395736</v>
      </c>
      <c r="N27" s="569">
        <v>58471</v>
      </c>
      <c r="O27" s="569">
        <v>49894</v>
      </c>
      <c r="P27" s="569">
        <f>O27+N27</f>
        <v>108365</v>
      </c>
      <c r="Q27" s="669">
        <f>(L27/P27-1)</f>
        <v>0.225146495639736</v>
      </c>
    </row>
    <row r="28" spans="1:17" s="663" customFormat="1" ht="18" customHeight="1">
      <c r="A28" s="670" t="s">
        <v>261</v>
      </c>
      <c r="B28" s="570">
        <v>6409</v>
      </c>
      <c r="C28" s="569">
        <v>6603</v>
      </c>
      <c r="D28" s="569">
        <f>C28+B28</f>
        <v>13012</v>
      </c>
      <c r="E28" s="571">
        <f>D28/$D$7</f>
        <v>0.005393601957812847</v>
      </c>
      <c r="F28" s="570">
        <v>6488</v>
      </c>
      <c r="G28" s="569">
        <v>6982</v>
      </c>
      <c r="H28" s="569">
        <f>G28+F28</f>
        <v>13470</v>
      </c>
      <c r="I28" s="571">
        <f>(D28/H28-1)</f>
        <v>-0.03400148478099485</v>
      </c>
      <c r="J28" s="570">
        <v>64014</v>
      </c>
      <c r="K28" s="569">
        <v>64471</v>
      </c>
      <c r="L28" s="569">
        <f>K28+J28</f>
        <v>128485</v>
      </c>
      <c r="M28" s="571">
        <f>L28/$L$7</f>
        <v>0.00587329767619733</v>
      </c>
      <c r="N28" s="569">
        <v>45830</v>
      </c>
      <c r="O28" s="569">
        <v>46145</v>
      </c>
      <c r="P28" s="569">
        <f>O28+N28</f>
        <v>91975</v>
      </c>
      <c r="Q28" s="669">
        <f>(L28/P28-1)</f>
        <v>0.39695569448219614</v>
      </c>
    </row>
    <row r="29" spans="1:17" s="663" customFormat="1" ht="18" customHeight="1">
      <c r="A29" s="670" t="s">
        <v>260</v>
      </c>
      <c r="B29" s="570">
        <v>6596</v>
      </c>
      <c r="C29" s="569">
        <v>6281</v>
      </c>
      <c r="D29" s="569">
        <f>C29+B29</f>
        <v>12877</v>
      </c>
      <c r="E29" s="571">
        <f>D29/$D$7</f>
        <v>0.005337643130245622</v>
      </c>
      <c r="F29" s="570">
        <v>6144</v>
      </c>
      <c r="G29" s="569">
        <v>6022</v>
      </c>
      <c r="H29" s="569">
        <f>G29+F29</f>
        <v>12166</v>
      </c>
      <c r="I29" s="571">
        <f>(D29/H29-1)</f>
        <v>0.05844155844155852</v>
      </c>
      <c r="J29" s="570">
        <v>58120</v>
      </c>
      <c r="K29" s="569">
        <v>57372</v>
      </c>
      <c r="L29" s="569">
        <f>K29+J29</f>
        <v>115492</v>
      </c>
      <c r="M29" s="571">
        <f>L29/$L$7</f>
        <v>0.005279362534298806</v>
      </c>
      <c r="N29" s="569">
        <v>48876</v>
      </c>
      <c r="O29" s="569">
        <v>49219</v>
      </c>
      <c r="P29" s="569">
        <f>O29+N29</f>
        <v>98095</v>
      </c>
      <c r="Q29" s="669">
        <f>(L29/P29-1)</f>
        <v>0.17734848870992415</v>
      </c>
    </row>
    <row r="30" spans="1:17" s="663" customFormat="1" ht="18" customHeight="1">
      <c r="A30" s="670" t="s">
        <v>259</v>
      </c>
      <c r="B30" s="570">
        <v>6340</v>
      </c>
      <c r="C30" s="569">
        <v>6165</v>
      </c>
      <c r="D30" s="569">
        <f>C30+B30</f>
        <v>12505</v>
      </c>
      <c r="E30" s="571">
        <f>D30/$D$7</f>
        <v>0.00518344547206038</v>
      </c>
      <c r="F30" s="570">
        <v>7358</v>
      </c>
      <c r="G30" s="569">
        <v>6908</v>
      </c>
      <c r="H30" s="569">
        <f>G30+F30</f>
        <v>14266</v>
      </c>
      <c r="I30" s="571">
        <f>(D30/H30-1)</f>
        <v>-0.12344034767979817</v>
      </c>
      <c r="J30" s="570">
        <v>65750</v>
      </c>
      <c r="K30" s="569">
        <v>61004</v>
      </c>
      <c r="L30" s="569">
        <f>K30+J30</f>
        <v>126754</v>
      </c>
      <c r="M30" s="571">
        <f>L30/$L$7</f>
        <v>0.005794170320650009</v>
      </c>
      <c r="N30" s="569">
        <v>60526</v>
      </c>
      <c r="O30" s="569">
        <v>57206</v>
      </c>
      <c r="P30" s="569">
        <f>O30+N30</f>
        <v>117732</v>
      </c>
      <c r="Q30" s="669">
        <f>(L30/P30-1)</f>
        <v>0.07663167193286458</v>
      </c>
    </row>
    <row r="31" spans="1:17" s="663" customFormat="1" ht="18" customHeight="1">
      <c r="A31" s="670" t="s">
        <v>258</v>
      </c>
      <c r="B31" s="570">
        <v>3788</v>
      </c>
      <c r="C31" s="569">
        <v>4164</v>
      </c>
      <c r="D31" s="569">
        <f>C31+B31</f>
        <v>7952</v>
      </c>
      <c r="E31" s="571">
        <f>D31/$D$7</f>
        <v>0.00329618219862648</v>
      </c>
      <c r="F31" s="570">
        <v>4026</v>
      </c>
      <c r="G31" s="569">
        <v>3888</v>
      </c>
      <c r="H31" s="569">
        <f>G31+F31</f>
        <v>7914</v>
      </c>
      <c r="I31" s="571">
        <f>(D31/H31-1)</f>
        <v>0.004801617386909207</v>
      </c>
      <c r="J31" s="570">
        <v>35314</v>
      </c>
      <c r="K31" s="569">
        <v>35359</v>
      </c>
      <c r="L31" s="569">
        <f>K31+J31</f>
        <v>70673</v>
      </c>
      <c r="M31" s="571">
        <f>L31/$L$7</f>
        <v>0.0032305994214880643</v>
      </c>
      <c r="N31" s="569">
        <v>34658</v>
      </c>
      <c r="O31" s="569">
        <v>33610</v>
      </c>
      <c r="P31" s="569">
        <f>O31+N31</f>
        <v>68268</v>
      </c>
      <c r="Q31" s="669">
        <f>(L31/P31-1)</f>
        <v>0.035228804124919355</v>
      </c>
    </row>
    <row r="32" spans="1:17" s="663" customFormat="1" ht="18" customHeight="1">
      <c r="A32" s="670" t="s">
        <v>257</v>
      </c>
      <c r="B32" s="570">
        <v>3335</v>
      </c>
      <c r="C32" s="569">
        <v>3094</v>
      </c>
      <c r="D32" s="569">
        <f>C32+B32</f>
        <v>6429</v>
      </c>
      <c r="E32" s="571">
        <f>D32/$D$7</f>
        <v>0.0026648837217014137</v>
      </c>
      <c r="F32" s="570">
        <v>4165</v>
      </c>
      <c r="G32" s="569">
        <v>4123</v>
      </c>
      <c r="H32" s="569">
        <f>G32+F32</f>
        <v>8288</v>
      </c>
      <c r="I32" s="571">
        <f>(D32/H32-1)</f>
        <v>-0.224300193050193</v>
      </c>
      <c r="J32" s="570">
        <v>39564</v>
      </c>
      <c r="K32" s="569">
        <v>36681</v>
      </c>
      <c r="L32" s="569">
        <f>K32+J32</f>
        <v>76245</v>
      </c>
      <c r="M32" s="571">
        <f>L32/$L$7</f>
        <v>0.003485306310632879</v>
      </c>
      <c r="N32" s="569">
        <v>40143</v>
      </c>
      <c r="O32" s="569">
        <v>38087</v>
      </c>
      <c r="P32" s="569">
        <f>O32+N32</f>
        <v>78230</v>
      </c>
      <c r="Q32" s="669">
        <f>(L32/P32-1)</f>
        <v>-0.025373897481784535</v>
      </c>
    </row>
    <row r="33" spans="1:17" s="663" customFormat="1" ht="18" customHeight="1">
      <c r="A33" s="670" t="s">
        <v>256</v>
      </c>
      <c r="B33" s="570">
        <v>2862</v>
      </c>
      <c r="C33" s="569">
        <v>2738</v>
      </c>
      <c r="D33" s="569">
        <f>C33+B33</f>
        <v>5600</v>
      </c>
      <c r="E33" s="571">
        <f>D33/$D$7</f>
        <v>0.002321255069455268</v>
      </c>
      <c r="F33" s="570">
        <v>2879</v>
      </c>
      <c r="G33" s="569">
        <v>2833</v>
      </c>
      <c r="H33" s="569">
        <f>G33+F33</f>
        <v>5712</v>
      </c>
      <c r="I33" s="571">
        <f>(D33/H33-1)</f>
        <v>-0.019607843137254943</v>
      </c>
      <c r="J33" s="570">
        <v>26204</v>
      </c>
      <c r="K33" s="569">
        <v>24192</v>
      </c>
      <c r="L33" s="569">
        <f>K33+J33</f>
        <v>50396</v>
      </c>
      <c r="M33" s="571">
        <f>L33/$L$7</f>
        <v>0.0023036985616191824</v>
      </c>
      <c r="N33" s="569">
        <v>22771</v>
      </c>
      <c r="O33" s="569">
        <v>21510</v>
      </c>
      <c r="P33" s="569">
        <f>O33+N33</f>
        <v>44281</v>
      </c>
      <c r="Q33" s="669">
        <f>(L33/P33-1)</f>
        <v>0.1380953456335674</v>
      </c>
    </row>
    <row r="34" spans="1:17" s="663" customFormat="1" ht="18" customHeight="1">
      <c r="A34" s="670" t="s">
        <v>255</v>
      </c>
      <c r="B34" s="570">
        <v>2561</v>
      </c>
      <c r="C34" s="569">
        <v>2556</v>
      </c>
      <c r="D34" s="569">
        <f>C34+B34</f>
        <v>5117</v>
      </c>
      <c r="E34" s="571">
        <f>D34/$D$7</f>
        <v>0.002121046819714751</v>
      </c>
      <c r="F34" s="570">
        <v>2241</v>
      </c>
      <c r="G34" s="569">
        <v>2100</v>
      </c>
      <c r="H34" s="569">
        <f>G34+F34</f>
        <v>4341</v>
      </c>
      <c r="I34" s="571">
        <f>(D34/H34-1)</f>
        <v>0.1787606542271365</v>
      </c>
      <c r="J34" s="570">
        <v>22928</v>
      </c>
      <c r="K34" s="569">
        <v>22573</v>
      </c>
      <c r="L34" s="569">
        <f>K34+J34</f>
        <v>45501</v>
      </c>
      <c r="M34" s="571">
        <f>L34/$L$7</f>
        <v>0.002079938650929328</v>
      </c>
      <c r="N34" s="569">
        <v>17244</v>
      </c>
      <c r="O34" s="569">
        <v>16575</v>
      </c>
      <c r="P34" s="569">
        <f>O34+N34</f>
        <v>33819</v>
      </c>
      <c r="Q34" s="669">
        <f>(L34/P34-1)</f>
        <v>0.3454271267630622</v>
      </c>
    </row>
    <row r="35" spans="1:17" s="663" customFormat="1" ht="18" customHeight="1">
      <c r="A35" s="670" t="s">
        <v>254</v>
      </c>
      <c r="B35" s="570">
        <v>2312</v>
      </c>
      <c r="C35" s="569">
        <v>2098</v>
      </c>
      <c r="D35" s="569">
        <f>C35+B35</f>
        <v>4410</v>
      </c>
      <c r="E35" s="571">
        <f>D35/$D$7</f>
        <v>0.0018279883671960234</v>
      </c>
      <c r="F35" s="570">
        <v>2198</v>
      </c>
      <c r="G35" s="569">
        <v>4196</v>
      </c>
      <c r="H35" s="569">
        <f>G35+F35</f>
        <v>6394</v>
      </c>
      <c r="I35" s="571">
        <f>(D35/H35-1)</f>
        <v>-0.31029089771660934</v>
      </c>
      <c r="J35" s="570">
        <v>22566</v>
      </c>
      <c r="K35" s="569">
        <v>31470</v>
      </c>
      <c r="L35" s="569">
        <f>K35+J35</f>
        <v>54036</v>
      </c>
      <c r="M35" s="571">
        <f>L35/$L$7</f>
        <v>0.0024700899967389106</v>
      </c>
      <c r="N35" s="569">
        <v>19497</v>
      </c>
      <c r="O35" s="569">
        <v>36651</v>
      </c>
      <c r="P35" s="569">
        <f>O35+N35</f>
        <v>56148</v>
      </c>
      <c r="Q35" s="669">
        <f>(L35/P35-1)</f>
        <v>-0.03761487497328486</v>
      </c>
    </row>
    <row r="36" spans="1:17" s="663" customFormat="1" ht="18" customHeight="1">
      <c r="A36" s="670" t="s">
        <v>253</v>
      </c>
      <c r="B36" s="570">
        <v>2072</v>
      </c>
      <c r="C36" s="569">
        <v>2034</v>
      </c>
      <c r="D36" s="569">
        <f>C36+B36</f>
        <v>4106</v>
      </c>
      <c r="E36" s="571">
        <f>D36/$D$7</f>
        <v>0.0017019773777113088</v>
      </c>
      <c r="F36" s="570">
        <v>2102</v>
      </c>
      <c r="G36" s="569">
        <v>2052</v>
      </c>
      <c r="H36" s="569">
        <f>G36+F36</f>
        <v>4154</v>
      </c>
      <c r="I36" s="571">
        <f>(D36/H36-1)</f>
        <v>-0.011555127587867142</v>
      </c>
      <c r="J36" s="570">
        <v>21166</v>
      </c>
      <c r="K36" s="569">
        <v>20655</v>
      </c>
      <c r="L36" s="569">
        <f>K36+J36</f>
        <v>41821</v>
      </c>
      <c r="M36" s="571">
        <f>L36/$L$7</f>
        <v>0.001911718738500592</v>
      </c>
      <c r="N36" s="569">
        <v>21136</v>
      </c>
      <c r="O36" s="569">
        <v>21521</v>
      </c>
      <c r="P36" s="569">
        <f>O36+N36</f>
        <v>42657</v>
      </c>
      <c r="Q36" s="669">
        <f>(L36/P36-1)</f>
        <v>-0.019598190214970557</v>
      </c>
    </row>
    <row r="37" spans="1:17" s="663" customFormat="1" ht="18" customHeight="1">
      <c r="A37" s="670" t="s">
        <v>252</v>
      </c>
      <c r="B37" s="570">
        <v>2117</v>
      </c>
      <c r="C37" s="569">
        <v>1829</v>
      </c>
      <c r="D37" s="569">
        <f>C37+B37</f>
        <v>3946</v>
      </c>
      <c r="E37" s="571">
        <f>D37/$D$7</f>
        <v>0.001635655804298301</v>
      </c>
      <c r="F37" s="570">
        <v>1844</v>
      </c>
      <c r="G37" s="569">
        <v>1484</v>
      </c>
      <c r="H37" s="569">
        <f>G37+F37</f>
        <v>3328</v>
      </c>
      <c r="I37" s="571">
        <f>(D37/H37-1)</f>
        <v>0.18569711538461542</v>
      </c>
      <c r="J37" s="570">
        <v>20669</v>
      </c>
      <c r="K37" s="569">
        <v>18115</v>
      </c>
      <c r="L37" s="569">
        <f>K37+J37</f>
        <v>38784</v>
      </c>
      <c r="M37" s="571">
        <f>L37/$L$7</f>
        <v>0.0017728915988141592</v>
      </c>
      <c r="N37" s="569">
        <v>16926</v>
      </c>
      <c r="O37" s="569">
        <v>14474</v>
      </c>
      <c r="P37" s="569">
        <f>O37+N37</f>
        <v>31400</v>
      </c>
      <c r="Q37" s="669">
        <f>(L37/P37-1)</f>
        <v>0.2351592356687897</v>
      </c>
    </row>
    <row r="38" spans="1:17" s="663" customFormat="1" ht="18" customHeight="1">
      <c r="A38" s="670" t="s">
        <v>251</v>
      </c>
      <c r="B38" s="570">
        <v>1918</v>
      </c>
      <c r="C38" s="569">
        <v>1826</v>
      </c>
      <c r="D38" s="569">
        <f>C38+B38</f>
        <v>3744</v>
      </c>
      <c r="E38" s="571">
        <f>D38/$D$7</f>
        <v>0.001551924817864379</v>
      </c>
      <c r="F38" s="570">
        <v>1911</v>
      </c>
      <c r="G38" s="569">
        <v>2195</v>
      </c>
      <c r="H38" s="569">
        <f>G38+F38</f>
        <v>4106</v>
      </c>
      <c r="I38" s="571">
        <f>(D38/H38-1)</f>
        <v>-0.08816366293229416</v>
      </c>
      <c r="J38" s="570">
        <v>18452</v>
      </c>
      <c r="K38" s="569">
        <v>20518</v>
      </c>
      <c r="L38" s="569">
        <f>K38+J38</f>
        <v>38970</v>
      </c>
      <c r="M38" s="571">
        <f>L38/$L$7</f>
        <v>0.0017813940183010466</v>
      </c>
      <c r="N38" s="569">
        <v>16727</v>
      </c>
      <c r="O38" s="569">
        <v>21560</v>
      </c>
      <c r="P38" s="569">
        <f>O38+N38</f>
        <v>38287</v>
      </c>
      <c r="Q38" s="669">
        <f>(L38/P38-1)</f>
        <v>0.01783895316948314</v>
      </c>
    </row>
    <row r="39" spans="1:17" s="663" customFormat="1" ht="18" customHeight="1">
      <c r="A39" s="670" t="s">
        <v>250</v>
      </c>
      <c r="B39" s="570">
        <v>1504</v>
      </c>
      <c r="C39" s="569">
        <v>1380</v>
      </c>
      <c r="D39" s="569">
        <f>C39+B39</f>
        <v>2884</v>
      </c>
      <c r="E39" s="571">
        <f>D39/$D$7</f>
        <v>0.0011954463607694629</v>
      </c>
      <c r="F39" s="570">
        <v>1380</v>
      </c>
      <c r="G39" s="569">
        <v>1258</v>
      </c>
      <c r="H39" s="569">
        <f>G39+F39</f>
        <v>2638</v>
      </c>
      <c r="I39" s="571">
        <f>(D39/H39-1)</f>
        <v>0.09325246398786957</v>
      </c>
      <c r="J39" s="570">
        <v>12312</v>
      </c>
      <c r="K39" s="569">
        <v>11668</v>
      </c>
      <c r="L39" s="569">
        <f>K39+J39</f>
        <v>23980</v>
      </c>
      <c r="M39" s="571">
        <f>L39/$L$7</f>
        <v>0.0010961721467502975</v>
      </c>
      <c r="N39" s="569">
        <v>11900</v>
      </c>
      <c r="O39" s="569">
        <v>11408</v>
      </c>
      <c r="P39" s="569">
        <f>O39+N39</f>
        <v>23308</v>
      </c>
      <c r="Q39" s="669">
        <f>(L39/P39-1)</f>
        <v>0.0288313025570619</v>
      </c>
    </row>
    <row r="40" spans="1:17" s="663" customFormat="1" ht="18" customHeight="1">
      <c r="A40" s="670" t="s">
        <v>249</v>
      </c>
      <c r="B40" s="570">
        <v>873</v>
      </c>
      <c r="C40" s="569">
        <v>901</v>
      </c>
      <c r="D40" s="569">
        <f>C40+B40</f>
        <v>1774</v>
      </c>
      <c r="E40" s="571">
        <f>D40/$D$7</f>
        <v>0.0007353404452167223</v>
      </c>
      <c r="F40" s="570">
        <v>1020</v>
      </c>
      <c r="G40" s="569">
        <v>831</v>
      </c>
      <c r="H40" s="569">
        <f>G40+F40</f>
        <v>1851</v>
      </c>
      <c r="I40" s="571">
        <f>(D40/H40-1)</f>
        <v>-0.041599135602377046</v>
      </c>
      <c r="J40" s="570">
        <v>9782</v>
      </c>
      <c r="K40" s="569">
        <v>7978</v>
      </c>
      <c r="L40" s="569">
        <f>K40+J40</f>
        <v>17760</v>
      </c>
      <c r="M40" s="571">
        <f>L40/$L$7</f>
        <v>0.0008118439251995532</v>
      </c>
      <c r="N40" s="569">
        <v>9971</v>
      </c>
      <c r="O40" s="569">
        <v>8027</v>
      </c>
      <c r="P40" s="569">
        <f>O40+N40</f>
        <v>17998</v>
      </c>
      <c r="Q40" s="669">
        <f>(L40/P40-1)</f>
        <v>-0.013223691521280112</v>
      </c>
    </row>
    <row r="41" spans="1:17" s="663" customFormat="1" ht="18" customHeight="1">
      <c r="A41" s="670" t="s">
        <v>248</v>
      </c>
      <c r="B41" s="570">
        <v>736</v>
      </c>
      <c r="C41" s="569">
        <v>686</v>
      </c>
      <c r="D41" s="569">
        <f>C41+B41</f>
        <v>1422</v>
      </c>
      <c r="E41" s="571">
        <f>D41/$D$7</f>
        <v>0.0005894329837081055</v>
      </c>
      <c r="F41" s="570">
        <v>604</v>
      </c>
      <c r="G41" s="569">
        <v>683</v>
      </c>
      <c r="H41" s="569">
        <f>G41+F41</f>
        <v>1287</v>
      </c>
      <c r="I41" s="571">
        <f>(D41/H41-1)</f>
        <v>0.10489510489510478</v>
      </c>
      <c r="J41" s="570">
        <v>7552</v>
      </c>
      <c r="K41" s="569">
        <v>7556</v>
      </c>
      <c r="L41" s="569">
        <f>K41+J41</f>
        <v>15108</v>
      </c>
      <c r="M41" s="571">
        <f>L41/$L$7</f>
        <v>0.0006906158796123225</v>
      </c>
      <c r="N41" s="569">
        <v>9015</v>
      </c>
      <c r="O41" s="569">
        <v>8930</v>
      </c>
      <c r="P41" s="569">
        <f>O41+N41</f>
        <v>17945</v>
      </c>
      <c r="Q41" s="669">
        <f>(L41/P41-1)</f>
        <v>-0.15809417665087766</v>
      </c>
    </row>
    <row r="42" spans="1:17" s="663" customFormat="1" ht="18" customHeight="1" thickBot="1">
      <c r="A42" s="668" t="s">
        <v>202</v>
      </c>
      <c r="B42" s="667">
        <v>6079</v>
      </c>
      <c r="C42" s="665">
        <v>5675</v>
      </c>
      <c r="D42" s="665">
        <f>C42+B42</f>
        <v>11754</v>
      </c>
      <c r="E42" s="666">
        <f>D42/$D$7</f>
        <v>0.004872148586853075</v>
      </c>
      <c r="F42" s="667">
        <v>8606</v>
      </c>
      <c r="G42" s="665">
        <v>6856</v>
      </c>
      <c r="H42" s="665">
        <f>G42+F42</f>
        <v>15462</v>
      </c>
      <c r="I42" s="666">
        <f>(D42/H42-1)</f>
        <v>-0.23981373690337604</v>
      </c>
      <c r="J42" s="667">
        <v>77097</v>
      </c>
      <c r="K42" s="665">
        <v>67506</v>
      </c>
      <c r="L42" s="665">
        <f>K42+J42</f>
        <v>144603</v>
      </c>
      <c r="M42" s="666">
        <f>L42/$L$7</f>
        <v>0.006610082607862105</v>
      </c>
      <c r="N42" s="665">
        <v>82079</v>
      </c>
      <c r="O42" s="665">
        <v>64630</v>
      </c>
      <c r="P42" s="665">
        <f>O42+N42</f>
        <v>146709</v>
      </c>
      <c r="Q42" s="664">
        <f>(L42/P42-1)</f>
        <v>-0.014354947549230057</v>
      </c>
    </row>
    <row r="43" ht="15" thickTop="1">
      <c r="A43" s="210" t="s">
        <v>247</v>
      </c>
    </row>
    <row r="44" spans="1:5" ht="13.5">
      <c r="A44" s="662" t="s">
        <v>246</v>
      </c>
      <c r="B44" s="661"/>
      <c r="C44" s="661"/>
      <c r="D44" s="661"/>
      <c r="E44" s="661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43:Q65536 I43:I65536 Q3:Q6 I3:I6">
    <cfRule type="cellIs" priority="3" dxfId="1" operator="lessThan" stopIfTrue="1">
      <formula>0</formula>
    </cfRule>
  </conditionalFormatting>
  <conditionalFormatting sqref="I7:I42 Q7:Q42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42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29.57421875" style="553" customWidth="1"/>
    <col min="2" max="2" width="7.00390625" style="553" customWidth="1"/>
    <col min="3" max="3" width="9.28125" style="553" customWidth="1"/>
    <col min="4" max="4" width="8.57421875" style="553" customWidth="1"/>
    <col min="5" max="5" width="10.57421875" style="553" customWidth="1"/>
    <col min="6" max="6" width="8.00390625" style="553" customWidth="1"/>
    <col min="7" max="7" width="8.8515625" style="553" customWidth="1"/>
    <col min="8" max="8" width="8.57421875" style="553" customWidth="1"/>
    <col min="9" max="9" width="11.140625" style="553" customWidth="1"/>
    <col min="10" max="10" width="8.28125" style="553" customWidth="1"/>
    <col min="11" max="11" width="9.00390625" style="553" customWidth="1"/>
    <col min="12" max="12" width="10.421875" style="553" customWidth="1"/>
    <col min="13" max="13" width="11.57421875" style="553" customWidth="1"/>
    <col min="14" max="14" width="9.7109375" style="553" customWidth="1"/>
    <col min="15" max="15" width="10.00390625" style="553" customWidth="1"/>
    <col min="16" max="16" width="9.28125" style="553" customWidth="1"/>
    <col min="17" max="17" width="9.7109375" style="553" customWidth="1"/>
    <col min="18" max="16384" width="9.140625" style="553" customWidth="1"/>
  </cols>
  <sheetData>
    <row r="1" spans="16:17" ht="18.75" thickBot="1">
      <c r="P1" s="552" t="s">
        <v>36</v>
      </c>
      <c r="Q1" s="551"/>
    </row>
    <row r="2" ht="3.75" customHeight="1" thickBot="1"/>
    <row r="3" spans="1:17" ht="24" customHeight="1" thickBot="1" thickTop="1">
      <c r="A3" s="690" t="s">
        <v>298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8"/>
    </row>
    <row r="4" spans="1:17" ht="15.75" customHeight="1" thickBot="1">
      <c r="A4" s="708" t="s">
        <v>282</v>
      </c>
      <c r="B4" s="654" t="s">
        <v>52</v>
      </c>
      <c r="C4" s="653"/>
      <c r="D4" s="653"/>
      <c r="E4" s="653"/>
      <c r="F4" s="653"/>
      <c r="G4" s="653"/>
      <c r="H4" s="653"/>
      <c r="I4" s="652"/>
      <c r="J4" s="654" t="s">
        <v>51</v>
      </c>
      <c r="K4" s="653"/>
      <c r="L4" s="653"/>
      <c r="M4" s="653"/>
      <c r="N4" s="653"/>
      <c r="O4" s="653"/>
      <c r="P4" s="653"/>
      <c r="Q4" s="707"/>
    </row>
    <row r="5" spans="1:17" s="591" customFormat="1" ht="26.25" customHeight="1">
      <c r="A5" s="706"/>
      <c r="B5" s="594" t="s">
        <v>50</v>
      </c>
      <c r="C5" s="593"/>
      <c r="D5" s="593"/>
      <c r="E5" s="592" t="s">
        <v>47</v>
      </c>
      <c r="F5" s="594" t="s">
        <v>49</v>
      </c>
      <c r="G5" s="593"/>
      <c r="H5" s="593"/>
      <c r="I5" s="595" t="s">
        <v>45</v>
      </c>
      <c r="J5" s="705" t="s">
        <v>229</v>
      </c>
      <c r="K5" s="704"/>
      <c r="L5" s="704"/>
      <c r="M5" s="592" t="s">
        <v>47</v>
      </c>
      <c r="N5" s="705" t="s">
        <v>228</v>
      </c>
      <c r="O5" s="704"/>
      <c r="P5" s="704"/>
      <c r="Q5" s="680" t="s">
        <v>45</v>
      </c>
    </row>
    <row r="6" spans="1:17" s="585" customFormat="1" ht="14.25" thickBot="1">
      <c r="A6" s="703"/>
      <c r="B6" s="700" t="s">
        <v>23</v>
      </c>
      <c r="C6" s="699" t="s">
        <v>22</v>
      </c>
      <c r="D6" s="699" t="s">
        <v>21</v>
      </c>
      <c r="E6" s="701"/>
      <c r="F6" s="700" t="s">
        <v>23</v>
      </c>
      <c r="G6" s="699" t="s">
        <v>22</v>
      </c>
      <c r="H6" s="699" t="s">
        <v>21</v>
      </c>
      <c r="I6" s="702"/>
      <c r="J6" s="700" t="s">
        <v>23</v>
      </c>
      <c r="K6" s="699" t="s">
        <v>22</v>
      </c>
      <c r="L6" s="699" t="s">
        <v>21</v>
      </c>
      <c r="M6" s="701"/>
      <c r="N6" s="700" t="s">
        <v>23</v>
      </c>
      <c r="O6" s="699" t="s">
        <v>22</v>
      </c>
      <c r="P6" s="699" t="s">
        <v>21</v>
      </c>
      <c r="Q6" s="698"/>
    </row>
    <row r="7" spans="1:17" s="691" customFormat="1" ht="18" customHeight="1" thickBot="1" thickTop="1">
      <c r="A7" s="697" t="s">
        <v>32</v>
      </c>
      <c r="B7" s="695">
        <f>SUM(B8:B40)</f>
        <v>9774.888999999997</v>
      </c>
      <c r="C7" s="694">
        <f>SUM(C8:C40)</f>
        <v>9774.889</v>
      </c>
      <c r="D7" s="693">
        <f>C7+B7</f>
        <v>19549.778</v>
      </c>
      <c r="E7" s="696">
        <f>D7/$D$7</f>
        <v>1</v>
      </c>
      <c r="F7" s="695">
        <f>SUM(F8:F40)</f>
        <v>8195.343000000003</v>
      </c>
      <c r="G7" s="694">
        <f>SUM(G8:G40)</f>
        <v>8195.342999999999</v>
      </c>
      <c r="H7" s="693">
        <f>G7+F7</f>
        <v>16390.686</v>
      </c>
      <c r="I7" s="696">
        <f>(D7/H7-1)</f>
        <v>0.19273702150111327</v>
      </c>
      <c r="J7" s="695">
        <f>SUM(J8:J40)</f>
        <v>84387.32799999996</v>
      </c>
      <c r="K7" s="694">
        <f>SUM(K8:K40)</f>
        <v>84387.328</v>
      </c>
      <c r="L7" s="693">
        <f>K7+J7</f>
        <v>168774.65599999996</v>
      </c>
      <c r="M7" s="696">
        <f>L7/$L$7</f>
        <v>1</v>
      </c>
      <c r="N7" s="695">
        <f>SUM(N8:N40)</f>
        <v>77233.03300000002</v>
      </c>
      <c r="O7" s="694">
        <f>SUM(O8:O40)</f>
        <v>77233.03300000001</v>
      </c>
      <c r="P7" s="693">
        <f>O7+N7</f>
        <v>154466.06600000005</v>
      </c>
      <c r="Q7" s="692">
        <f>(L7/P7-1)</f>
        <v>0.09263257860143792</v>
      </c>
    </row>
    <row r="8" spans="1:17" s="663" customFormat="1" ht="18" customHeight="1" thickTop="1">
      <c r="A8" s="670" t="s">
        <v>281</v>
      </c>
      <c r="B8" s="570">
        <v>4240.952</v>
      </c>
      <c r="C8" s="569">
        <v>3545.930000000001</v>
      </c>
      <c r="D8" s="569">
        <f>C8+B8</f>
        <v>7786.882000000001</v>
      </c>
      <c r="E8" s="571">
        <f>D8/$D$7</f>
        <v>0.39831050766919207</v>
      </c>
      <c r="F8" s="570">
        <v>2967.542</v>
      </c>
      <c r="G8" s="569">
        <v>2886.220999999998</v>
      </c>
      <c r="H8" s="569">
        <f>G8+F8</f>
        <v>5853.762999999998</v>
      </c>
      <c r="I8" s="571">
        <f>(D8/H8-1)</f>
        <v>0.3302352691764261</v>
      </c>
      <c r="J8" s="570">
        <v>33840.49799999995</v>
      </c>
      <c r="K8" s="569">
        <v>31546.15499999999</v>
      </c>
      <c r="L8" s="569">
        <f>K8+J8</f>
        <v>65386.65299999994</v>
      </c>
      <c r="M8" s="571">
        <f>L8/$L$7</f>
        <v>0.3874198564504848</v>
      </c>
      <c r="N8" s="570">
        <v>27197.222999999994</v>
      </c>
      <c r="O8" s="569">
        <v>27753.839</v>
      </c>
      <c r="P8" s="569">
        <f>O8+N8</f>
        <v>54951.06199999999</v>
      </c>
      <c r="Q8" s="669">
        <f>(L8/P8-1)</f>
        <v>0.18990699397219934</v>
      </c>
    </row>
    <row r="9" spans="1:17" s="663" customFormat="1" ht="18" customHeight="1">
      <c r="A9" s="670" t="s">
        <v>279</v>
      </c>
      <c r="B9" s="570">
        <v>970.634</v>
      </c>
      <c r="C9" s="569">
        <v>839.41</v>
      </c>
      <c r="D9" s="569">
        <f>C9+B9</f>
        <v>1810.0439999999999</v>
      </c>
      <c r="E9" s="571">
        <f>D9/$D$7</f>
        <v>0.09258642220898877</v>
      </c>
      <c r="F9" s="570">
        <v>678.5419999999999</v>
      </c>
      <c r="G9" s="569">
        <v>521.879</v>
      </c>
      <c r="H9" s="569">
        <f>G9+F9</f>
        <v>1200.4209999999998</v>
      </c>
      <c r="I9" s="571">
        <f>(D9/H9-1)</f>
        <v>0.5078409991161434</v>
      </c>
      <c r="J9" s="570">
        <v>5869.832999999996</v>
      </c>
      <c r="K9" s="569">
        <v>5659.687999999999</v>
      </c>
      <c r="L9" s="569">
        <f>K9+J9</f>
        <v>11529.520999999995</v>
      </c>
      <c r="M9" s="571">
        <f>L9/$L$7</f>
        <v>0.06831310620476097</v>
      </c>
      <c r="N9" s="570">
        <v>6663.645000000004</v>
      </c>
      <c r="O9" s="569">
        <v>5806.821999999999</v>
      </c>
      <c r="P9" s="569">
        <f>O9+N9</f>
        <v>12470.467000000004</v>
      </c>
      <c r="Q9" s="669">
        <f>(L9/P9-1)</f>
        <v>-0.07545395052166115</v>
      </c>
    </row>
    <row r="10" spans="1:17" s="663" customFormat="1" ht="18" customHeight="1">
      <c r="A10" s="670" t="s">
        <v>280</v>
      </c>
      <c r="B10" s="570">
        <v>832.1339999999999</v>
      </c>
      <c r="C10" s="569">
        <v>898.509</v>
      </c>
      <c r="D10" s="569">
        <f>C10+B10</f>
        <v>1730.643</v>
      </c>
      <c r="E10" s="571">
        <f>D10/$D$7</f>
        <v>0.08852494386381268</v>
      </c>
      <c r="F10" s="570">
        <v>612.1190000000001</v>
      </c>
      <c r="G10" s="569">
        <v>599.557</v>
      </c>
      <c r="H10" s="569">
        <f>G10+F10</f>
        <v>1211.6760000000002</v>
      </c>
      <c r="I10" s="571">
        <f>(D10/H10-1)</f>
        <v>0.4283050914600932</v>
      </c>
      <c r="J10" s="570">
        <v>7202.482000000003</v>
      </c>
      <c r="K10" s="569">
        <v>6963.434000000006</v>
      </c>
      <c r="L10" s="569">
        <f>K10+J10</f>
        <v>14165.916000000008</v>
      </c>
      <c r="M10" s="571">
        <f>L10/$L$7</f>
        <v>0.0839339053370668</v>
      </c>
      <c r="N10" s="570">
        <v>7153.808999999999</v>
      </c>
      <c r="O10" s="569">
        <v>6193.669999999999</v>
      </c>
      <c r="P10" s="569">
        <f>O10+N10</f>
        <v>13347.479</v>
      </c>
      <c r="Q10" s="669">
        <f>(L10/P10-1)</f>
        <v>0.061317721496322086</v>
      </c>
    </row>
    <row r="11" spans="1:17" s="663" customFormat="1" ht="18" customHeight="1">
      <c r="A11" s="670" t="s">
        <v>277</v>
      </c>
      <c r="B11" s="570">
        <v>577.7559999999999</v>
      </c>
      <c r="C11" s="569">
        <v>800.4810000000001</v>
      </c>
      <c r="D11" s="569">
        <f>C11+B11</f>
        <v>1378.237</v>
      </c>
      <c r="E11" s="571">
        <f>D11/$D$7</f>
        <v>0.07049885681566308</v>
      </c>
      <c r="F11" s="570">
        <v>727.9830000000002</v>
      </c>
      <c r="G11" s="569">
        <v>726.4710000000001</v>
      </c>
      <c r="H11" s="569">
        <f>G11+F11</f>
        <v>1454.4540000000002</v>
      </c>
      <c r="I11" s="571">
        <f>(D11/H11-1)</f>
        <v>-0.05240248230607503</v>
      </c>
      <c r="J11" s="570">
        <v>6316.393000000005</v>
      </c>
      <c r="K11" s="569">
        <v>7177.601000000007</v>
      </c>
      <c r="L11" s="569">
        <f>K11+J11</f>
        <v>13493.994000000012</v>
      </c>
      <c r="M11" s="571">
        <f>L11/$L$7</f>
        <v>0.07995272702555539</v>
      </c>
      <c r="N11" s="570">
        <v>4972.055000000002</v>
      </c>
      <c r="O11" s="569">
        <v>4819.161000000002</v>
      </c>
      <c r="P11" s="569">
        <f>O11+N11</f>
        <v>9791.216000000004</v>
      </c>
      <c r="Q11" s="669">
        <f>(L11/P11-1)</f>
        <v>0.378173456698331</v>
      </c>
    </row>
    <row r="12" spans="1:17" s="663" customFormat="1" ht="18" customHeight="1">
      <c r="A12" s="670" t="s">
        <v>261</v>
      </c>
      <c r="B12" s="570">
        <v>783.081</v>
      </c>
      <c r="C12" s="569">
        <v>521.791</v>
      </c>
      <c r="D12" s="569">
        <f>C12+B12</f>
        <v>1304.872</v>
      </c>
      <c r="E12" s="571">
        <f>D12/$D$7</f>
        <v>0.06674612877956979</v>
      </c>
      <c r="F12" s="570">
        <v>415.9530000000001</v>
      </c>
      <c r="G12" s="569">
        <v>298.546</v>
      </c>
      <c r="H12" s="569">
        <f>G12+F12</f>
        <v>714.499</v>
      </c>
      <c r="I12" s="571">
        <f>(D12/H12-1)</f>
        <v>0.8262754741434208</v>
      </c>
      <c r="J12" s="570">
        <v>6594.965000000005</v>
      </c>
      <c r="K12" s="569">
        <v>4585.001000000004</v>
      </c>
      <c r="L12" s="569">
        <f>K12+J12</f>
        <v>11179.966000000008</v>
      </c>
      <c r="M12" s="571">
        <f>L12/$L$7</f>
        <v>0.06624197178040767</v>
      </c>
      <c r="N12" s="570">
        <v>5522.601</v>
      </c>
      <c r="O12" s="569">
        <v>3302.879000000001</v>
      </c>
      <c r="P12" s="569">
        <f>O12+N12</f>
        <v>8825.48</v>
      </c>
      <c r="Q12" s="669">
        <f>(L12/P12-1)</f>
        <v>0.2667827698890042</v>
      </c>
    </row>
    <row r="13" spans="1:17" s="663" customFormat="1" ht="18" customHeight="1">
      <c r="A13" s="670" t="s">
        <v>266</v>
      </c>
      <c r="B13" s="570">
        <v>437.6</v>
      </c>
      <c r="C13" s="569">
        <v>537.2159999999999</v>
      </c>
      <c r="D13" s="569">
        <f>C13+B13</f>
        <v>974.8159999999999</v>
      </c>
      <c r="E13" s="571">
        <f>D13/$D$7</f>
        <v>0.049863277219823164</v>
      </c>
      <c r="F13" s="570">
        <v>279.295</v>
      </c>
      <c r="G13" s="569">
        <v>209.42299999999997</v>
      </c>
      <c r="H13" s="569">
        <f>G13+F13</f>
        <v>488.71799999999996</v>
      </c>
      <c r="I13" s="571">
        <f>(D13/H13-1)</f>
        <v>0.9946390351900278</v>
      </c>
      <c r="J13" s="570">
        <v>2655.384999999999</v>
      </c>
      <c r="K13" s="569">
        <v>2752.554999999999</v>
      </c>
      <c r="L13" s="569">
        <f>K13+J13</f>
        <v>5407.939999999998</v>
      </c>
      <c r="M13" s="571">
        <f>L13/$L$7</f>
        <v>0.032042370153016336</v>
      </c>
      <c r="N13" s="570">
        <v>1945.9379999999985</v>
      </c>
      <c r="O13" s="569">
        <v>1790.837999999999</v>
      </c>
      <c r="P13" s="569">
        <f>O13+N13</f>
        <v>3736.7759999999976</v>
      </c>
      <c r="Q13" s="669">
        <f>(L13/P13-1)</f>
        <v>0.4472208128076185</v>
      </c>
    </row>
    <row r="14" spans="1:17" s="663" customFormat="1" ht="18" customHeight="1">
      <c r="A14" s="670" t="s">
        <v>272</v>
      </c>
      <c r="B14" s="570">
        <v>193.81699999999998</v>
      </c>
      <c r="C14" s="569">
        <v>459.38700000000006</v>
      </c>
      <c r="D14" s="569">
        <f>C14+B14</f>
        <v>653.2040000000001</v>
      </c>
      <c r="E14" s="571">
        <f>D14/$D$7</f>
        <v>0.03341234872334612</v>
      </c>
      <c r="F14" s="570">
        <v>183.53999999999996</v>
      </c>
      <c r="G14" s="569">
        <v>315.85299999999995</v>
      </c>
      <c r="H14" s="569">
        <f>G14+F14</f>
        <v>499.3929999999999</v>
      </c>
      <c r="I14" s="571">
        <f>(D14/H14-1)</f>
        <v>0.3079959070311362</v>
      </c>
      <c r="J14" s="570">
        <v>1757.6840000000002</v>
      </c>
      <c r="K14" s="569">
        <v>3559.003</v>
      </c>
      <c r="L14" s="569">
        <f>K14+J14</f>
        <v>5316.687</v>
      </c>
      <c r="M14" s="571">
        <f>L14/$L$7</f>
        <v>0.03150169063298225</v>
      </c>
      <c r="N14" s="570">
        <v>1571.0520000000004</v>
      </c>
      <c r="O14" s="569">
        <v>3078.5099999999993</v>
      </c>
      <c r="P14" s="569">
        <f>O14+N14</f>
        <v>4649.562</v>
      </c>
      <c r="Q14" s="669">
        <f>(L14/P14-1)</f>
        <v>0.14348125694420255</v>
      </c>
    </row>
    <row r="15" spans="1:17" s="663" customFormat="1" ht="18" customHeight="1">
      <c r="A15" s="670" t="s">
        <v>297</v>
      </c>
      <c r="B15" s="570">
        <v>177.736</v>
      </c>
      <c r="C15" s="569">
        <v>245.63400000000001</v>
      </c>
      <c r="D15" s="569">
        <f>C15+B15</f>
        <v>423.37</v>
      </c>
      <c r="E15" s="571">
        <f>D15/$D$7</f>
        <v>0.021656000390388067</v>
      </c>
      <c r="F15" s="570">
        <v>34.979</v>
      </c>
      <c r="G15" s="569">
        <v>36.505</v>
      </c>
      <c r="H15" s="569">
        <f>G15+F15</f>
        <v>71.48400000000001</v>
      </c>
      <c r="I15" s="571">
        <f>(D15/H15-1)</f>
        <v>4.922584074757987</v>
      </c>
      <c r="J15" s="570">
        <v>647.254</v>
      </c>
      <c r="K15" s="569">
        <v>905.0650000000002</v>
      </c>
      <c r="L15" s="569">
        <f>K15+J15</f>
        <v>1552.3190000000002</v>
      </c>
      <c r="M15" s="571">
        <f>L15/$L$7</f>
        <v>0.009197583551881158</v>
      </c>
      <c r="N15" s="570">
        <v>439.32200000000006</v>
      </c>
      <c r="O15" s="569">
        <v>605.9199999999998</v>
      </c>
      <c r="P15" s="569">
        <f>O15+N15</f>
        <v>1045.242</v>
      </c>
      <c r="Q15" s="669">
        <f>(L15/P15-1)</f>
        <v>0.48512880270788994</v>
      </c>
    </row>
    <row r="16" spans="1:17" s="663" customFormat="1" ht="18" customHeight="1">
      <c r="A16" s="670" t="s">
        <v>278</v>
      </c>
      <c r="B16" s="570">
        <v>159.304</v>
      </c>
      <c r="C16" s="569">
        <v>215.423</v>
      </c>
      <c r="D16" s="569">
        <f>C16+B16</f>
        <v>374.727</v>
      </c>
      <c r="E16" s="571">
        <f>D16/$D$7</f>
        <v>0.019167839143748845</v>
      </c>
      <c r="F16" s="570">
        <v>287.984</v>
      </c>
      <c r="G16" s="569">
        <v>206.73899999999998</v>
      </c>
      <c r="H16" s="569">
        <f>G16+F16</f>
        <v>494.72299999999996</v>
      </c>
      <c r="I16" s="571">
        <f>(D16/H16-1)</f>
        <v>-0.2425518926752951</v>
      </c>
      <c r="J16" s="570">
        <v>2553.0920000000006</v>
      </c>
      <c r="K16" s="569">
        <v>2234.5699999999993</v>
      </c>
      <c r="L16" s="569">
        <f>K16+J16</f>
        <v>4787.662</v>
      </c>
      <c r="M16" s="571">
        <f>L16/$L$7</f>
        <v>0.02836718565138122</v>
      </c>
      <c r="N16" s="570">
        <v>2671.289</v>
      </c>
      <c r="O16" s="569">
        <v>2095.122</v>
      </c>
      <c r="P16" s="569">
        <f>O16+N16</f>
        <v>4766.411</v>
      </c>
      <c r="Q16" s="669">
        <f>(L16/P16-1)</f>
        <v>0.004458490885490107</v>
      </c>
    </row>
    <row r="17" spans="1:17" s="663" customFormat="1" ht="18" customHeight="1">
      <c r="A17" s="670" t="s">
        <v>296</v>
      </c>
      <c r="B17" s="570">
        <v>90.2</v>
      </c>
      <c r="C17" s="569">
        <v>253.24399999999994</v>
      </c>
      <c r="D17" s="569">
        <f>C17+B17</f>
        <v>343.44399999999996</v>
      </c>
      <c r="E17" s="571">
        <f>D17/$D$7</f>
        <v>0.017567667520316597</v>
      </c>
      <c r="F17" s="570">
        <v>64.79599999999999</v>
      </c>
      <c r="G17" s="569">
        <v>557.3149999999999</v>
      </c>
      <c r="H17" s="569">
        <f>G17+F17</f>
        <v>622.1109999999999</v>
      </c>
      <c r="I17" s="571">
        <f>(D17/H17-1)</f>
        <v>-0.4479377474437841</v>
      </c>
      <c r="J17" s="570">
        <v>972.6329999999996</v>
      </c>
      <c r="K17" s="569">
        <v>4581.520999999999</v>
      </c>
      <c r="L17" s="569">
        <f>K17+J17</f>
        <v>5554.153999999999</v>
      </c>
      <c r="M17" s="571">
        <f>L17/$L$7</f>
        <v>0.032908696907668414</v>
      </c>
      <c r="N17" s="570">
        <v>575.5069999999997</v>
      </c>
      <c r="O17" s="569">
        <v>3494.3960000000006</v>
      </c>
      <c r="P17" s="569">
        <f>O17+N17</f>
        <v>4069.9030000000002</v>
      </c>
      <c r="Q17" s="669">
        <f>(L17/P17-1)</f>
        <v>0.3646895269985546</v>
      </c>
    </row>
    <row r="18" spans="1:17" s="663" customFormat="1" ht="18" customHeight="1">
      <c r="A18" s="670" t="s">
        <v>254</v>
      </c>
      <c r="B18" s="570">
        <v>165.24000000000004</v>
      </c>
      <c r="C18" s="569">
        <v>63.455999999999996</v>
      </c>
      <c r="D18" s="569">
        <f>C18+B18</f>
        <v>228.69600000000003</v>
      </c>
      <c r="E18" s="571">
        <f>D18/$D$7</f>
        <v>0.011698137953280086</v>
      </c>
      <c r="F18" s="570">
        <v>130.05700000000002</v>
      </c>
      <c r="G18" s="569">
        <v>149.34100000000004</v>
      </c>
      <c r="H18" s="569">
        <f>G18+F18</f>
        <v>279.398</v>
      </c>
      <c r="I18" s="571">
        <f>(D18/H18-1)</f>
        <v>-0.1814687291963435</v>
      </c>
      <c r="J18" s="570">
        <v>1977.1959999999995</v>
      </c>
      <c r="K18" s="569">
        <v>1380.7489999999975</v>
      </c>
      <c r="L18" s="569">
        <f>K18+J18</f>
        <v>3357.944999999997</v>
      </c>
      <c r="M18" s="571">
        <f>L18/$L$7</f>
        <v>0.019896026332294807</v>
      </c>
      <c r="N18" s="570">
        <v>1576.491999999999</v>
      </c>
      <c r="O18" s="569">
        <v>1215.6879999999992</v>
      </c>
      <c r="P18" s="569">
        <f>O18+N18</f>
        <v>2792.1799999999985</v>
      </c>
      <c r="Q18" s="669">
        <f>(L18/P18-1)</f>
        <v>0.20262483077738502</v>
      </c>
    </row>
    <row r="19" spans="1:17" s="663" customFormat="1" ht="18" customHeight="1">
      <c r="A19" s="670" t="s">
        <v>295</v>
      </c>
      <c r="B19" s="570">
        <v>139.058</v>
      </c>
      <c r="C19" s="569">
        <v>71.888</v>
      </c>
      <c r="D19" s="569">
        <f>C19+B19</f>
        <v>210.946</v>
      </c>
      <c r="E19" s="571">
        <f>D19/$D$7</f>
        <v>0.010790199254436547</v>
      </c>
      <c r="F19" s="570">
        <v>474.84899999999993</v>
      </c>
      <c r="G19" s="569">
        <v>127.07999999999998</v>
      </c>
      <c r="H19" s="569">
        <f>G19+F19</f>
        <v>601.9289999999999</v>
      </c>
      <c r="I19" s="571">
        <f>(D19/H19-1)</f>
        <v>-0.6495500299869252</v>
      </c>
      <c r="J19" s="570">
        <v>3331.6519999999996</v>
      </c>
      <c r="K19" s="569">
        <v>788.6959999999996</v>
      </c>
      <c r="L19" s="569">
        <f>K19+J19</f>
        <v>4120.347999999999</v>
      </c>
      <c r="M19" s="571">
        <f>L19/$L$7</f>
        <v>0.02441331001735237</v>
      </c>
      <c r="N19" s="570">
        <v>3031.8080000000004</v>
      </c>
      <c r="O19" s="569">
        <v>1005.9399999999997</v>
      </c>
      <c r="P19" s="569">
        <f>O19+N19</f>
        <v>4037.748</v>
      </c>
      <c r="Q19" s="669">
        <f>(L19/P19-1)</f>
        <v>0.02045694778376439</v>
      </c>
    </row>
    <row r="20" spans="1:17" s="663" customFormat="1" ht="18" customHeight="1">
      <c r="A20" s="670" t="s">
        <v>275</v>
      </c>
      <c r="B20" s="570">
        <v>134.88899999999998</v>
      </c>
      <c r="C20" s="569">
        <v>67.73700000000001</v>
      </c>
      <c r="D20" s="569">
        <f>C20+B20</f>
        <v>202.62599999999998</v>
      </c>
      <c r="E20" s="571">
        <f>D20/$D$7</f>
        <v>0.010364618974189886</v>
      </c>
      <c r="F20" s="570">
        <v>184.55200000000002</v>
      </c>
      <c r="G20" s="569">
        <v>113.15599999999999</v>
      </c>
      <c r="H20" s="569">
        <f>G20+F20</f>
        <v>297.708</v>
      </c>
      <c r="I20" s="571">
        <f>(D20/H20-1)</f>
        <v>-0.31938006368656546</v>
      </c>
      <c r="J20" s="570">
        <v>1255.6590000000003</v>
      </c>
      <c r="K20" s="569">
        <v>680.6810000000002</v>
      </c>
      <c r="L20" s="569">
        <f>K20+J20</f>
        <v>1936.3400000000006</v>
      </c>
      <c r="M20" s="571">
        <f>L20/$L$7</f>
        <v>0.01147293110169338</v>
      </c>
      <c r="N20" s="570">
        <v>1921.9139999999998</v>
      </c>
      <c r="O20" s="569">
        <v>1218.847</v>
      </c>
      <c r="P20" s="569">
        <f>O20+N20</f>
        <v>3140.7609999999995</v>
      </c>
      <c r="Q20" s="669">
        <f>(L20/P20-1)</f>
        <v>-0.3834806277841577</v>
      </c>
    </row>
    <row r="21" spans="1:17" s="663" customFormat="1" ht="18" customHeight="1">
      <c r="A21" s="670" t="s">
        <v>273</v>
      </c>
      <c r="B21" s="570">
        <v>74.844</v>
      </c>
      <c r="C21" s="569">
        <v>90.57</v>
      </c>
      <c r="D21" s="569">
        <f>C21+B21</f>
        <v>165.414</v>
      </c>
      <c r="E21" s="571">
        <f>D21/$D$7</f>
        <v>0.008461170249605904</v>
      </c>
      <c r="F21" s="570">
        <v>46.545</v>
      </c>
      <c r="G21" s="569">
        <v>76.398</v>
      </c>
      <c r="H21" s="569">
        <f>G21+F21</f>
        <v>122.943</v>
      </c>
      <c r="I21" s="571">
        <f>(D21/H21-1)</f>
        <v>0.3454527707962225</v>
      </c>
      <c r="J21" s="570">
        <v>818.9219999999997</v>
      </c>
      <c r="K21" s="569">
        <v>765.2610000000002</v>
      </c>
      <c r="L21" s="569">
        <f>K21+J21</f>
        <v>1584.183</v>
      </c>
      <c r="M21" s="571">
        <f>L21/$L$7</f>
        <v>0.009386379670653871</v>
      </c>
      <c r="N21" s="570">
        <v>416.6549999999997</v>
      </c>
      <c r="O21" s="569">
        <v>695.898</v>
      </c>
      <c r="P21" s="569">
        <f>O21+N21</f>
        <v>1112.5529999999997</v>
      </c>
      <c r="Q21" s="669">
        <f>(L21/P21-1)</f>
        <v>0.4239168830608524</v>
      </c>
    </row>
    <row r="22" spans="1:17" s="663" customFormat="1" ht="18" customHeight="1">
      <c r="A22" s="670" t="s">
        <v>294</v>
      </c>
      <c r="B22" s="570">
        <v>106.292</v>
      </c>
      <c r="C22" s="569">
        <v>55.172</v>
      </c>
      <c r="D22" s="569">
        <f>C22+B22</f>
        <v>161.464</v>
      </c>
      <c r="E22" s="571">
        <f>D22/$D$7</f>
        <v>0.008259121919440723</v>
      </c>
      <c r="F22" s="570">
        <v>158.10000000000002</v>
      </c>
      <c r="G22" s="569">
        <v>89.57</v>
      </c>
      <c r="H22" s="569">
        <f>G22+F22</f>
        <v>247.67000000000002</v>
      </c>
      <c r="I22" s="571">
        <f>(D22/H22-1)</f>
        <v>-0.34806799370129615</v>
      </c>
      <c r="J22" s="570">
        <v>921.349</v>
      </c>
      <c r="K22" s="569">
        <v>729.0250000000001</v>
      </c>
      <c r="L22" s="569">
        <f>K22+J22</f>
        <v>1650.3740000000003</v>
      </c>
      <c r="M22" s="571">
        <f>L22/$L$7</f>
        <v>0.009778565331515181</v>
      </c>
      <c r="N22" s="570">
        <v>1467.02</v>
      </c>
      <c r="O22" s="569">
        <v>1096.2669999999998</v>
      </c>
      <c r="P22" s="569">
        <f>O22+N22</f>
        <v>2563.287</v>
      </c>
      <c r="Q22" s="669">
        <f>(L22/P22-1)</f>
        <v>-0.3561493504238892</v>
      </c>
    </row>
    <row r="23" spans="1:17" s="663" customFormat="1" ht="18" customHeight="1">
      <c r="A23" s="670" t="s">
        <v>293</v>
      </c>
      <c r="B23" s="570">
        <v>51.13999999999999</v>
      </c>
      <c r="C23" s="569">
        <v>104.738</v>
      </c>
      <c r="D23" s="569">
        <f>C23+B23</f>
        <v>155.878</v>
      </c>
      <c r="E23" s="571">
        <f>D23/$D$7</f>
        <v>0.007973389774553962</v>
      </c>
      <c r="F23" s="570">
        <v>69.071</v>
      </c>
      <c r="G23" s="569">
        <v>107.881</v>
      </c>
      <c r="H23" s="569">
        <f>G23+F23</f>
        <v>176.952</v>
      </c>
      <c r="I23" s="571">
        <f>(D23/H23-1)</f>
        <v>-0.11909444369094446</v>
      </c>
      <c r="J23" s="570">
        <v>516.7149999999999</v>
      </c>
      <c r="K23" s="569">
        <v>780.992</v>
      </c>
      <c r="L23" s="569">
        <f>K23+J23</f>
        <v>1297.7069999999999</v>
      </c>
      <c r="M23" s="571">
        <f>L23/$L$7</f>
        <v>0.007688992119764712</v>
      </c>
      <c r="N23" s="570">
        <v>316.808</v>
      </c>
      <c r="O23" s="569">
        <v>540.309</v>
      </c>
      <c r="P23" s="569">
        <f>O23+N23</f>
        <v>857.117</v>
      </c>
      <c r="Q23" s="669">
        <f>(L23/P23-1)</f>
        <v>0.5140371734547324</v>
      </c>
    </row>
    <row r="24" spans="1:17" s="663" customFormat="1" ht="18" customHeight="1">
      <c r="A24" s="670" t="s">
        <v>292</v>
      </c>
      <c r="B24" s="570">
        <v>46.758</v>
      </c>
      <c r="C24" s="569">
        <v>92.43200000000002</v>
      </c>
      <c r="D24" s="569">
        <f>C24+B24</f>
        <v>139.19000000000003</v>
      </c>
      <c r="E24" s="571">
        <f>D24/$D$7</f>
        <v>0.007119773943213065</v>
      </c>
      <c r="F24" s="570">
        <v>87.47</v>
      </c>
      <c r="G24" s="569">
        <v>191.52</v>
      </c>
      <c r="H24" s="569">
        <f>G24+F24</f>
        <v>278.99</v>
      </c>
      <c r="I24" s="571">
        <f>(D24/H24-1)</f>
        <v>-0.501093229147998</v>
      </c>
      <c r="J24" s="570">
        <v>604.0169999999999</v>
      </c>
      <c r="K24" s="569">
        <v>967.3640000000001</v>
      </c>
      <c r="L24" s="569">
        <f>K24+J24</f>
        <v>1571.381</v>
      </c>
      <c r="M24" s="571">
        <f>L24/$L$7</f>
        <v>0.009310527049748515</v>
      </c>
      <c r="N24" s="570">
        <v>917.2390000000001</v>
      </c>
      <c r="O24" s="569">
        <v>1790.969</v>
      </c>
      <c r="P24" s="569">
        <f>O24+N24</f>
        <v>2708.208</v>
      </c>
      <c r="Q24" s="669">
        <f>(L24/P24-1)</f>
        <v>-0.41977093339950255</v>
      </c>
    </row>
    <row r="25" spans="1:17" s="663" customFormat="1" ht="18" customHeight="1">
      <c r="A25" s="670" t="s">
        <v>270</v>
      </c>
      <c r="B25" s="570">
        <v>66.733</v>
      </c>
      <c r="C25" s="569">
        <v>69.379</v>
      </c>
      <c r="D25" s="569">
        <f>C25+B25</f>
        <v>136.11200000000002</v>
      </c>
      <c r="E25" s="571">
        <f>D25/$D$7</f>
        <v>0.006962329700112197</v>
      </c>
      <c r="F25" s="570">
        <v>78.907</v>
      </c>
      <c r="G25" s="569">
        <v>71.98599999999999</v>
      </c>
      <c r="H25" s="569">
        <f>G25+F25</f>
        <v>150.89299999999997</v>
      </c>
      <c r="I25" s="571">
        <f>(D25/H25-1)</f>
        <v>-0.0979568303367283</v>
      </c>
      <c r="J25" s="570">
        <v>679.5709999999996</v>
      </c>
      <c r="K25" s="569">
        <v>693.3820000000001</v>
      </c>
      <c r="L25" s="569">
        <f>K25+J25</f>
        <v>1372.9529999999995</v>
      </c>
      <c r="M25" s="571">
        <f>L25/$L$7</f>
        <v>0.008134829200896134</v>
      </c>
      <c r="N25" s="570">
        <v>678.366</v>
      </c>
      <c r="O25" s="569">
        <v>619.8769999999998</v>
      </c>
      <c r="P25" s="569">
        <f>O25+N25</f>
        <v>1298.243</v>
      </c>
      <c r="Q25" s="669">
        <f>(L25/P25-1)</f>
        <v>0.05754700776356936</v>
      </c>
    </row>
    <row r="26" spans="1:17" s="663" customFormat="1" ht="18" customHeight="1">
      <c r="A26" s="670" t="s">
        <v>291</v>
      </c>
      <c r="B26" s="570">
        <v>40.138999999999996</v>
      </c>
      <c r="C26" s="569">
        <v>75.55</v>
      </c>
      <c r="D26" s="569">
        <f>C26+B26</f>
        <v>115.689</v>
      </c>
      <c r="E26" s="571">
        <f>D26/$D$7</f>
        <v>0.005917663105944221</v>
      </c>
      <c r="F26" s="570">
        <v>50.599999999999994</v>
      </c>
      <c r="G26" s="569">
        <v>65.2</v>
      </c>
      <c r="H26" s="569">
        <f>G26+F26</f>
        <v>115.8</v>
      </c>
      <c r="I26" s="571">
        <f>(D26/H26-1)</f>
        <v>-0.000958549222797922</v>
      </c>
      <c r="J26" s="570">
        <v>515.269</v>
      </c>
      <c r="K26" s="569">
        <v>694.41</v>
      </c>
      <c r="L26" s="569">
        <f>K26+J26</f>
        <v>1209.679</v>
      </c>
      <c r="M26" s="571">
        <f>L26/$L$7</f>
        <v>0.007167420918932285</v>
      </c>
      <c r="N26" s="570">
        <v>764.1999999999999</v>
      </c>
      <c r="O26" s="569">
        <v>963.2000000000002</v>
      </c>
      <c r="P26" s="569">
        <f>O26+N26</f>
        <v>1727.4</v>
      </c>
      <c r="Q26" s="669">
        <f>(L26/P26-1)</f>
        <v>-0.29971112654857013</v>
      </c>
    </row>
    <row r="27" spans="1:17" s="663" customFormat="1" ht="18" customHeight="1">
      <c r="A27" s="670" t="s">
        <v>276</v>
      </c>
      <c r="B27" s="570">
        <v>38.605999999999995</v>
      </c>
      <c r="C27" s="569">
        <v>76.576</v>
      </c>
      <c r="D27" s="569">
        <f>C27+B27</f>
        <v>115.18199999999999</v>
      </c>
      <c r="E27" s="571">
        <f>D27/$D$7</f>
        <v>0.00589172930761669</v>
      </c>
      <c r="F27" s="570">
        <v>51.291000000000004</v>
      </c>
      <c r="G27" s="569">
        <v>39.595</v>
      </c>
      <c r="H27" s="569">
        <f>G27+F27</f>
        <v>90.886</v>
      </c>
      <c r="I27" s="571">
        <f>(D27/H27-1)</f>
        <v>0.26732390027066866</v>
      </c>
      <c r="J27" s="570">
        <v>441.49299999999977</v>
      </c>
      <c r="K27" s="569">
        <v>513.0370000000004</v>
      </c>
      <c r="L27" s="569">
        <f>K27+J27</f>
        <v>954.5300000000002</v>
      </c>
      <c r="M27" s="571">
        <f>L27/$L$7</f>
        <v>0.0056556477294790065</v>
      </c>
      <c r="N27" s="570">
        <v>606.9179999999999</v>
      </c>
      <c r="O27" s="569">
        <v>525.6280000000002</v>
      </c>
      <c r="P27" s="569">
        <f>O27+N27</f>
        <v>1132.546</v>
      </c>
      <c r="Q27" s="669">
        <f>(L27/P27-1)</f>
        <v>-0.15718213653131952</v>
      </c>
    </row>
    <row r="28" spans="1:17" s="663" customFormat="1" ht="18" customHeight="1">
      <c r="A28" s="670" t="s">
        <v>258</v>
      </c>
      <c r="B28" s="570">
        <v>29.442</v>
      </c>
      <c r="C28" s="569">
        <v>70.076</v>
      </c>
      <c r="D28" s="569">
        <f>C28+B28</f>
        <v>99.518</v>
      </c>
      <c r="E28" s="571">
        <f>D28/$D$7</f>
        <v>0.005090492587690766</v>
      </c>
      <c r="F28" s="570">
        <v>25.843999999999998</v>
      </c>
      <c r="G28" s="569">
        <v>85.68399999999998</v>
      </c>
      <c r="H28" s="569">
        <f>G28+F28</f>
        <v>111.52799999999998</v>
      </c>
      <c r="I28" s="571">
        <f>(D28/H28-1)</f>
        <v>-0.1076859622695644</v>
      </c>
      <c r="J28" s="570">
        <v>253.112</v>
      </c>
      <c r="K28" s="569">
        <v>732.846</v>
      </c>
      <c r="L28" s="569">
        <f>K28+J28</f>
        <v>985.958</v>
      </c>
      <c r="M28" s="571">
        <f>L28/$L$7</f>
        <v>0.005841860521996858</v>
      </c>
      <c r="N28" s="570">
        <v>554.4209999999999</v>
      </c>
      <c r="O28" s="569">
        <v>1035.874</v>
      </c>
      <c r="P28" s="569">
        <f>O28+N28</f>
        <v>1590.295</v>
      </c>
      <c r="Q28" s="669">
        <f>(L28/P28-1)</f>
        <v>-0.3800156574723558</v>
      </c>
    </row>
    <row r="29" spans="1:17" s="663" customFormat="1" ht="18" customHeight="1">
      <c r="A29" s="670" t="s">
        <v>271</v>
      </c>
      <c r="B29" s="570">
        <v>65.202</v>
      </c>
      <c r="C29" s="569">
        <v>29.326999999999998</v>
      </c>
      <c r="D29" s="569">
        <f>C29+B29</f>
        <v>94.529</v>
      </c>
      <c r="E29" s="571">
        <f>D29/$D$7</f>
        <v>0.004835297873970743</v>
      </c>
      <c r="F29" s="570">
        <v>106.773</v>
      </c>
      <c r="G29" s="569">
        <v>35.519</v>
      </c>
      <c r="H29" s="569">
        <f>G29+F29</f>
        <v>142.292</v>
      </c>
      <c r="I29" s="571">
        <f>(D29/H29-1)</f>
        <v>-0.33566890619289913</v>
      </c>
      <c r="J29" s="570">
        <v>733.0969999999995</v>
      </c>
      <c r="K29" s="569">
        <v>286.64899999999994</v>
      </c>
      <c r="L29" s="569">
        <f>K29+J29</f>
        <v>1019.7459999999994</v>
      </c>
      <c r="M29" s="571">
        <f>L29/$L$7</f>
        <v>0.006042056456628178</v>
      </c>
      <c r="N29" s="570">
        <v>842.4139999999995</v>
      </c>
      <c r="O29" s="569">
        <v>367.97800000000007</v>
      </c>
      <c r="P29" s="569">
        <f>O29+N29</f>
        <v>1210.3919999999996</v>
      </c>
      <c r="Q29" s="669">
        <f>(L29/P29-1)</f>
        <v>-0.15750765041408088</v>
      </c>
    </row>
    <row r="30" spans="1:17" s="663" customFormat="1" ht="18" customHeight="1">
      <c r="A30" s="670" t="s">
        <v>255</v>
      </c>
      <c r="B30" s="570">
        <v>75.623</v>
      </c>
      <c r="C30" s="569">
        <v>15.842999999999998</v>
      </c>
      <c r="D30" s="569">
        <f>C30+B30</f>
        <v>91.46600000000001</v>
      </c>
      <c r="E30" s="571">
        <f>D30/$D$7</f>
        <v>0.004678620903009743</v>
      </c>
      <c r="F30" s="570">
        <v>31.817000000000004</v>
      </c>
      <c r="G30" s="569">
        <v>15.713999999999999</v>
      </c>
      <c r="H30" s="569">
        <f>G30+F30</f>
        <v>47.531000000000006</v>
      </c>
      <c r="I30" s="571">
        <f>(D30/H30-1)</f>
        <v>0.9243441122635754</v>
      </c>
      <c r="J30" s="570">
        <v>343.08399999999995</v>
      </c>
      <c r="K30" s="569">
        <v>159.69300000000007</v>
      </c>
      <c r="L30" s="569">
        <f>K30+J30</f>
        <v>502.77700000000004</v>
      </c>
      <c r="M30" s="571">
        <f>L30/$L$7</f>
        <v>0.0029789840010102002</v>
      </c>
      <c r="N30" s="570">
        <v>225.508</v>
      </c>
      <c r="O30" s="569">
        <v>142.67899999999995</v>
      </c>
      <c r="P30" s="569">
        <f>O30+N30</f>
        <v>368.18699999999995</v>
      </c>
      <c r="Q30" s="669">
        <f>(L30/P30-1)</f>
        <v>0.3655479416709446</v>
      </c>
    </row>
    <row r="31" spans="1:17" s="663" customFormat="1" ht="18" customHeight="1">
      <c r="A31" s="670" t="s">
        <v>260</v>
      </c>
      <c r="B31" s="570">
        <v>16.627</v>
      </c>
      <c r="C31" s="569">
        <v>59.845</v>
      </c>
      <c r="D31" s="569">
        <f>C31+B31</f>
        <v>76.472</v>
      </c>
      <c r="E31" s="571">
        <f>D31/$D$7</f>
        <v>0.003911655671997912</v>
      </c>
      <c r="F31" s="570">
        <v>1.1280000000000001</v>
      </c>
      <c r="G31" s="569">
        <v>16.264</v>
      </c>
      <c r="H31" s="569">
        <f>G31+F31</f>
        <v>17.392</v>
      </c>
      <c r="I31" s="571">
        <f>(D31/H31-1)</f>
        <v>3.3969641214351425</v>
      </c>
      <c r="J31" s="570">
        <v>36.584999999999994</v>
      </c>
      <c r="K31" s="569">
        <v>161.373</v>
      </c>
      <c r="L31" s="569">
        <f>K31+J31</f>
        <v>197.95799999999997</v>
      </c>
      <c r="M31" s="571">
        <f>L31/$L$7</f>
        <v>0.0011729130705501187</v>
      </c>
      <c r="N31" s="570">
        <v>13.274000000000001</v>
      </c>
      <c r="O31" s="569">
        <v>183.76099999999997</v>
      </c>
      <c r="P31" s="569">
        <f>O31+N31</f>
        <v>197.03499999999997</v>
      </c>
      <c r="Q31" s="669">
        <f>(L31/P31-1)</f>
        <v>0.004684446925673047</v>
      </c>
    </row>
    <row r="32" spans="1:17" s="663" customFormat="1" ht="18" customHeight="1">
      <c r="A32" s="670" t="s">
        <v>290</v>
      </c>
      <c r="B32" s="570">
        <v>3</v>
      </c>
      <c r="C32" s="569">
        <v>73.13600000000001</v>
      </c>
      <c r="D32" s="569">
        <f>C32+B32</f>
        <v>76.13600000000001</v>
      </c>
      <c r="E32" s="571">
        <f>D32/$D$7</f>
        <v>0.003894468776064875</v>
      </c>
      <c r="F32" s="570">
        <v>7</v>
      </c>
      <c r="G32" s="569">
        <v>30.9</v>
      </c>
      <c r="H32" s="569">
        <f>G32+F32</f>
        <v>37.9</v>
      </c>
      <c r="I32" s="571">
        <f>(D32/H32-1)</f>
        <v>1.008865435356201</v>
      </c>
      <c r="J32" s="570">
        <v>51.55</v>
      </c>
      <c r="K32" s="569">
        <v>260.836</v>
      </c>
      <c r="L32" s="569">
        <f>K32+J32</f>
        <v>312.386</v>
      </c>
      <c r="M32" s="571">
        <f>L32/$L$7</f>
        <v>0.0018509058611264485</v>
      </c>
      <c r="N32" s="570">
        <v>59.72</v>
      </c>
      <c r="O32" s="569">
        <v>421.5999999999999</v>
      </c>
      <c r="P32" s="569">
        <f>O32+N32</f>
        <v>481.31999999999994</v>
      </c>
      <c r="Q32" s="669">
        <f>(L32/P32-1)</f>
        <v>-0.3509806365827307</v>
      </c>
    </row>
    <row r="33" spans="1:17" s="663" customFormat="1" ht="18" customHeight="1">
      <c r="A33" s="670" t="s">
        <v>274</v>
      </c>
      <c r="B33" s="570">
        <v>31.077</v>
      </c>
      <c r="C33" s="569">
        <v>44.359</v>
      </c>
      <c r="D33" s="569">
        <f>C33+B33</f>
        <v>75.436</v>
      </c>
      <c r="E33" s="571">
        <f>D33/$D$7</f>
        <v>0.003858662742871045</v>
      </c>
      <c r="F33" s="570">
        <v>78.951</v>
      </c>
      <c r="G33" s="569">
        <v>46.194</v>
      </c>
      <c r="H33" s="569">
        <f>G33+F33</f>
        <v>125.145</v>
      </c>
      <c r="I33" s="571">
        <f>(D33/H33-1)</f>
        <v>-0.3972112349674377</v>
      </c>
      <c r="J33" s="570">
        <v>766.3139999999997</v>
      </c>
      <c r="K33" s="569">
        <v>469.5219999999999</v>
      </c>
      <c r="L33" s="569">
        <f>K33+J33</f>
        <v>1235.8359999999996</v>
      </c>
      <c r="M33" s="571">
        <f>L33/$L$7</f>
        <v>0.007322402719043313</v>
      </c>
      <c r="N33" s="570">
        <v>451.0299999999999</v>
      </c>
      <c r="O33" s="569">
        <v>516.14</v>
      </c>
      <c r="P33" s="569">
        <f>O33+N33</f>
        <v>967.1699999999998</v>
      </c>
      <c r="Q33" s="669">
        <f>(L33/P33-1)</f>
        <v>0.2777857046848018</v>
      </c>
    </row>
    <row r="34" spans="1:17" s="663" customFormat="1" ht="18" customHeight="1">
      <c r="A34" s="670" t="s">
        <v>267</v>
      </c>
      <c r="B34" s="570">
        <v>13.186</v>
      </c>
      <c r="C34" s="569">
        <v>49.957</v>
      </c>
      <c r="D34" s="569">
        <f>C34+B34</f>
        <v>63.143</v>
      </c>
      <c r="E34" s="571">
        <f>D34/$D$7</f>
        <v>0.003229857648511405</v>
      </c>
      <c r="F34" s="570">
        <v>26.384999999999998</v>
      </c>
      <c r="G34" s="569">
        <v>63.661</v>
      </c>
      <c r="H34" s="569">
        <f>G34+F34</f>
        <v>90.04599999999999</v>
      </c>
      <c r="I34" s="571">
        <f>(D34/H34-1)</f>
        <v>-0.2987695178020122</v>
      </c>
      <c r="J34" s="570">
        <v>181.79200000000006</v>
      </c>
      <c r="K34" s="569">
        <v>585.9669999999994</v>
      </c>
      <c r="L34" s="569">
        <f>K34+J34</f>
        <v>767.7589999999994</v>
      </c>
      <c r="M34" s="571">
        <f>L34/$L$7</f>
        <v>0.004549018307582861</v>
      </c>
      <c r="N34" s="570">
        <v>381.79600000000016</v>
      </c>
      <c r="O34" s="569">
        <v>888.6890000000002</v>
      </c>
      <c r="P34" s="569">
        <f>O34+N34</f>
        <v>1270.4850000000004</v>
      </c>
      <c r="Q34" s="669">
        <f>(L34/P34-1)</f>
        <v>-0.3956961317921902</v>
      </c>
    </row>
    <row r="35" spans="1:17" s="663" customFormat="1" ht="18" customHeight="1">
      <c r="A35" s="670" t="s">
        <v>289</v>
      </c>
      <c r="B35" s="570">
        <v>12.8</v>
      </c>
      <c r="C35" s="569">
        <v>40.093999999999994</v>
      </c>
      <c r="D35" s="569">
        <f>C35+B35</f>
        <v>52.89399999999999</v>
      </c>
      <c r="E35" s="571">
        <f>D35/$D$7</f>
        <v>0.002705606171077748</v>
      </c>
      <c r="F35" s="570">
        <v>32.14</v>
      </c>
      <c r="G35" s="569">
        <v>34.4</v>
      </c>
      <c r="H35" s="569">
        <f>G35+F35</f>
        <v>66.53999999999999</v>
      </c>
      <c r="I35" s="571">
        <f>(D35/H35-1)</f>
        <v>-0.20507965133754136</v>
      </c>
      <c r="J35" s="570">
        <v>102.164</v>
      </c>
      <c r="K35" s="569">
        <v>228.18400000000005</v>
      </c>
      <c r="L35" s="569">
        <f>K35+J35</f>
        <v>330.34800000000007</v>
      </c>
      <c r="M35" s="571">
        <f>L35/$L$7</f>
        <v>0.001957331792754477</v>
      </c>
      <c r="N35" s="570">
        <v>152.09000000000003</v>
      </c>
      <c r="O35" s="569">
        <v>244.31000000000003</v>
      </c>
      <c r="P35" s="569">
        <f>O35+N35</f>
        <v>396.4000000000001</v>
      </c>
      <c r="Q35" s="669">
        <f>(L35/P35-1)</f>
        <v>-0.16662966700302728</v>
      </c>
    </row>
    <row r="36" spans="1:17" s="663" customFormat="1" ht="18" customHeight="1">
      <c r="A36" s="670" t="s">
        <v>262</v>
      </c>
      <c r="B36" s="570">
        <v>11.021999999999998</v>
      </c>
      <c r="C36" s="569">
        <v>35.39</v>
      </c>
      <c r="D36" s="569">
        <f>C36+B36</f>
        <v>46.412</v>
      </c>
      <c r="E36" s="571">
        <f>D36/$D$7</f>
        <v>0.002374042303702886</v>
      </c>
      <c r="F36" s="570">
        <v>13.975999999999997</v>
      </c>
      <c r="G36" s="569">
        <v>29.872999999999998</v>
      </c>
      <c r="H36" s="569">
        <f>G36+F36</f>
        <v>43.849</v>
      </c>
      <c r="I36" s="571">
        <f>(D36/H36-1)</f>
        <v>0.058450591803689944</v>
      </c>
      <c r="J36" s="570">
        <v>95.51800000000006</v>
      </c>
      <c r="K36" s="569">
        <v>258.428</v>
      </c>
      <c r="L36" s="569">
        <f>K36+J36</f>
        <v>353.946</v>
      </c>
      <c r="M36" s="571">
        <f>L36/$L$7</f>
        <v>0.002097151363768741</v>
      </c>
      <c r="N36" s="570">
        <v>459.43099999999987</v>
      </c>
      <c r="O36" s="569">
        <v>659.2359999999996</v>
      </c>
      <c r="P36" s="569">
        <f>O36+N36</f>
        <v>1118.6669999999995</v>
      </c>
      <c r="Q36" s="669">
        <f>(L36/P36-1)</f>
        <v>-0.683600213468351</v>
      </c>
    </row>
    <row r="37" spans="1:17" s="663" customFormat="1" ht="18" customHeight="1">
      <c r="A37" s="670" t="s">
        <v>288</v>
      </c>
      <c r="B37" s="570">
        <v>20.538</v>
      </c>
      <c r="C37" s="569">
        <v>16.516</v>
      </c>
      <c r="D37" s="569">
        <f>C37+B37</f>
        <v>37.054</v>
      </c>
      <c r="E37" s="571">
        <f>D37/$D$7</f>
        <v>0.0018953667913773754</v>
      </c>
      <c r="F37" s="570">
        <v>16.2</v>
      </c>
      <c r="G37" s="569">
        <v>12.600000000000001</v>
      </c>
      <c r="H37" s="569">
        <f>G37+F37</f>
        <v>28.8</v>
      </c>
      <c r="I37" s="571">
        <f>(D37/H37-1)</f>
        <v>0.28659722222222217</v>
      </c>
      <c r="J37" s="570">
        <v>113.53</v>
      </c>
      <c r="K37" s="569">
        <v>122.78800000000001</v>
      </c>
      <c r="L37" s="569">
        <f>K37+J37</f>
        <v>236.318</v>
      </c>
      <c r="M37" s="571">
        <f>L37/$L$7</f>
        <v>0.001400198380496181</v>
      </c>
      <c r="N37" s="570">
        <v>96.19</v>
      </c>
      <c r="O37" s="569">
        <v>142.27</v>
      </c>
      <c r="P37" s="569">
        <f>O37+N37</f>
        <v>238.46</v>
      </c>
      <c r="Q37" s="669">
        <f>(L37/P37-1)</f>
        <v>-0.008982638597668346</v>
      </c>
    </row>
    <row r="38" spans="1:17" s="663" customFormat="1" ht="18" customHeight="1">
      <c r="A38" s="670" t="s">
        <v>287</v>
      </c>
      <c r="B38" s="570">
        <v>14</v>
      </c>
      <c r="C38" s="569">
        <v>21.7</v>
      </c>
      <c r="D38" s="569">
        <f>C38+B38</f>
        <v>35.7</v>
      </c>
      <c r="E38" s="571">
        <f>D38/$D$7</f>
        <v>0.0018261076928853107</v>
      </c>
      <c r="F38" s="570">
        <v>12.9</v>
      </c>
      <c r="G38" s="569">
        <v>23.5</v>
      </c>
      <c r="H38" s="569">
        <f>G38+F38</f>
        <v>36.4</v>
      </c>
      <c r="I38" s="571">
        <f>(D38/H38-1)</f>
        <v>-0.019230769230769162</v>
      </c>
      <c r="J38" s="570">
        <v>169.54100000000003</v>
      </c>
      <c r="K38" s="569">
        <v>239.80399999999995</v>
      </c>
      <c r="L38" s="569">
        <f>K38+J38</f>
        <v>409.34499999999997</v>
      </c>
      <c r="M38" s="571">
        <f>L38/$L$7</f>
        <v>0.002425393774762012</v>
      </c>
      <c r="N38" s="570">
        <v>159.38000000000002</v>
      </c>
      <c r="O38" s="569">
        <v>227.7</v>
      </c>
      <c r="P38" s="569">
        <f>O38+N38</f>
        <v>387.08000000000004</v>
      </c>
      <c r="Q38" s="669">
        <f>(L38/P38-1)</f>
        <v>0.057520409217732604</v>
      </c>
    </row>
    <row r="39" spans="1:17" s="663" customFormat="1" ht="18" customHeight="1">
      <c r="A39" s="670" t="s">
        <v>286</v>
      </c>
      <c r="B39" s="570">
        <v>11.36</v>
      </c>
      <c r="C39" s="569">
        <v>21.96</v>
      </c>
      <c r="D39" s="569">
        <f>C39+B39</f>
        <v>33.32</v>
      </c>
      <c r="E39" s="571">
        <f>D39/$D$7</f>
        <v>0.00170436718002629</v>
      </c>
      <c r="F39" s="570">
        <v>20.22</v>
      </c>
      <c r="G39" s="569">
        <v>20.560000000000002</v>
      </c>
      <c r="H39" s="569">
        <f>G39+F39</f>
        <v>40.78</v>
      </c>
      <c r="I39" s="571">
        <f>(D39/H39-1)</f>
        <v>-0.182932810201079</v>
      </c>
      <c r="J39" s="570">
        <v>150.23</v>
      </c>
      <c r="K39" s="569">
        <v>262.4</v>
      </c>
      <c r="L39" s="569">
        <f>K39+J39</f>
        <v>412.63</v>
      </c>
      <c r="M39" s="571">
        <f>L39/$L$7</f>
        <v>0.0024448575975767363</v>
      </c>
      <c r="N39" s="570">
        <v>144.66</v>
      </c>
      <c r="O39" s="569">
        <v>238.38000000000005</v>
      </c>
      <c r="P39" s="569">
        <f>O39+N39</f>
        <v>383.0400000000001</v>
      </c>
      <c r="Q39" s="669">
        <f>(L39/P39-1)</f>
        <v>0.07725041771094387</v>
      </c>
    </row>
    <row r="40" spans="1:17" s="663" customFormat="1" ht="18" customHeight="1" thickBot="1">
      <c r="A40" s="668" t="s">
        <v>202</v>
      </c>
      <c r="B40" s="667">
        <v>144.09899999999993</v>
      </c>
      <c r="C40" s="665">
        <v>212.16299999999998</v>
      </c>
      <c r="D40" s="665">
        <f>C40+B40</f>
        <v>356.26199999999994</v>
      </c>
      <c r="E40" s="666">
        <f>D40/$D$7</f>
        <v>0.01822332713957161</v>
      </c>
      <c r="F40" s="667">
        <v>237.83400000000003</v>
      </c>
      <c r="G40" s="665">
        <v>390.23800000000006</v>
      </c>
      <c r="H40" s="665">
        <f>G40+F40</f>
        <v>628.0720000000001</v>
      </c>
      <c r="I40" s="666">
        <f>(D40/H40-1)</f>
        <v>-0.4327688545262328</v>
      </c>
      <c r="J40" s="667">
        <v>1918.7489999999998</v>
      </c>
      <c r="K40" s="665">
        <v>2660.6480000000006</v>
      </c>
      <c r="L40" s="665">
        <f>K40+J40</f>
        <v>4579.397000000001</v>
      </c>
      <c r="M40" s="666">
        <f>L40/$L$7</f>
        <v>0.02713320298516859</v>
      </c>
      <c r="N40" s="667">
        <v>3283.2579999999994</v>
      </c>
      <c r="O40" s="665">
        <v>3550.635999999999</v>
      </c>
      <c r="P40" s="665">
        <f>O40+N40</f>
        <v>6833.893999999998</v>
      </c>
      <c r="Q40" s="664">
        <f>(L40/P40-1)</f>
        <v>-0.32989932240681497</v>
      </c>
    </row>
    <row r="41" ht="18" thickTop="1">
      <c r="A41" s="553" t="s">
        <v>285</v>
      </c>
    </row>
    <row r="42" spans="1:2" ht="13.5">
      <c r="A42" s="661" t="s">
        <v>284</v>
      </c>
      <c r="B42" s="661"/>
    </row>
  </sheetData>
  <sheetProtection/>
  <mergeCells count="13"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41:Q65536 I41:I65536 Q3:Q6 I3:I6">
    <cfRule type="cellIs" priority="3" dxfId="1" operator="lessThan" stopIfTrue="1">
      <formula>0</formula>
    </cfRule>
  </conditionalFormatting>
  <conditionalFormatting sqref="I7:I40 Q7:Q40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3.00390625" style="553" customWidth="1"/>
    <col min="2" max="2" width="9.8515625" style="553" customWidth="1"/>
    <col min="3" max="3" width="10.140625" style="553" customWidth="1"/>
    <col min="4" max="4" width="9.421875" style="553" customWidth="1"/>
    <col min="5" max="5" width="9.7109375" style="553" customWidth="1"/>
    <col min="6" max="6" width="9.421875" style="553" customWidth="1"/>
    <col min="7" max="7" width="10.421875" style="553" customWidth="1"/>
    <col min="8" max="9" width="9.00390625" style="553" customWidth="1"/>
    <col min="10" max="10" width="11.7109375" style="553" customWidth="1"/>
    <col min="11" max="11" width="11.00390625" style="553" customWidth="1"/>
    <col min="12" max="12" width="12.140625" style="553" customWidth="1"/>
    <col min="13" max="13" width="9.7109375" style="553" customWidth="1"/>
    <col min="14" max="14" width="11.28125" style="553" customWidth="1"/>
    <col min="15" max="15" width="11.140625" style="553" customWidth="1"/>
    <col min="16" max="16" width="11.421875" style="553" customWidth="1"/>
    <col min="17" max="16384" width="9.00390625" style="553" customWidth="1"/>
  </cols>
  <sheetData>
    <row r="1" spans="16:17" ht="18.75" thickBot="1">
      <c r="P1" s="552" t="s">
        <v>36</v>
      </c>
      <c r="Q1" s="551"/>
    </row>
    <row r="2" ht="4.5" customHeight="1" thickBot="1"/>
    <row r="3" spans="1:17" ht="24" customHeight="1" thickBot="1" thickTop="1">
      <c r="A3" s="690" t="s">
        <v>299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8"/>
    </row>
    <row r="4" spans="1:17" ht="15.75" customHeight="1" thickBot="1">
      <c r="A4" s="719" t="s">
        <v>282</v>
      </c>
      <c r="B4" s="654" t="s">
        <v>52</v>
      </c>
      <c r="C4" s="653"/>
      <c r="D4" s="653"/>
      <c r="E4" s="653"/>
      <c r="F4" s="653"/>
      <c r="G4" s="653"/>
      <c r="H4" s="653"/>
      <c r="I4" s="652"/>
      <c r="J4" s="654" t="s">
        <v>51</v>
      </c>
      <c r="K4" s="653"/>
      <c r="L4" s="653"/>
      <c r="M4" s="653"/>
      <c r="N4" s="653"/>
      <c r="O4" s="653"/>
      <c r="P4" s="653"/>
      <c r="Q4" s="707"/>
    </row>
    <row r="5" spans="1:17" s="591" customFormat="1" ht="24" customHeight="1">
      <c r="A5" s="718"/>
      <c r="B5" s="594" t="s">
        <v>50</v>
      </c>
      <c r="C5" s="593"/>
      <c r="D5" s="593"/>
      <c r="E5" s="592" t="s">
        <v>47</v>
      </c>
      <c r="F5" s="594" t="s">
        <v>49</v>
      </c>
      <c r="G5" s="593"/>
      <c r="H5" s="593"/>
      <c r="I5" s="595" t="s">
        <v>45</v>
      </c>
      <c r="J5" s="705" t="s">
        <v>229</v>
      </c>
      <c r="K5" s="704"/>
      <c r="L5" s="704"/>
      <c r="M5" s="592" t="s">
        <v>47</v>
      </c>
      <c r="N5" s="705" t="s">
        <v>228</v>
      </c>
      <c r="O5" s="704"/>
      <c r="P5" s="704"/>
      <c r="Q5" s="680" t="s">
        <v>45</v>
      </c>
    </row>
    <row r="6" spans="1:17" s="585" customFormat="1" ht="14.25" thickBot="1">
      <c r="A6" s="717"/>
      <c r="B6" s="700" t="s">
        <v>25</v>
      </c>
      <c r="C6" s="699" t="s">
        <v>24</v>
      </c>
      <c r="D6" s="699" t="s">
        <v>21</v>
      </c>
      <c r="E6" s="701"/>
      <c r="F6" s="700" t="s">
        <v>25</v>
      </c>
      <c r="G6" s="699" t="s">
        <v>24</v>
      </c>
      <c r="H6" s="699" t="s">
        <v>21</v>
      </c>
      <c r="I6" s="702"/>
      <c r="J6" s="700" t="s">
        <v>25</v>
      </c>
      <c r="K6" s="699" t="s">
        <v>24</v>
      </c>
      <c r="L6" s="699" t="s">
        <v>21</v>
      </c>
      <c r="M6" s="701"/>
      <c r="N6" s="700" t="s">
        <v>25</v>
      </c>
      <c r="O6" s="699" t="s">
        <v>24</v>
      </c>
      <c r="P6" s="699" t="s">
        <v>21</v>
      </c>
      <c r="Q6" s="698"/>
    </row>
    <row r="7" spans="1:17" s="710" customFormat="1" ht="18" customHeight="1" thickBot="1" thickTop="1">
      <c r="A7" s="716" t="s">
        <v>32</v>
      </c>
      <c r="B7" s="714">
        <f>SUM(B8:B19)</f>
        <v>266448</v>
      </c>
      <c r="C7" s="713">
        <f>SUM(C8:C19)</f>
        <v>269287</v>
      </c>
      <c r="D7" s="712">
        <f>C7+B7</f>
        <v>535735</v>
      </c>
      <c r="E7" s="715">
        <f>D7/$D$7</f>
        <v>1</v>
      </c>
      <c r="F7" s="714">
        <f>SUM(F8:F19)</f>
        <v>229128</v>
      </c>
      <c r="G7" s="713">
        <f>SUM(G8:G19)</f>
        <v>235013</v>
      </c>
      <c r="H7" s="712">
        <f>G7+F7</f>
        <v>464141</v>
      </c>
      <c r="I7" s="715">
        <f>(D7/H7-1)</f>
        <v>0.15425054024531337</v>
      </c>
      <c r="J7" s="714">
        <f>SUM(J8:J19)</f>
        <v>2565875</v>
      </c>
      <c r="K7" s="713">
        <f>SUM(K8:K19)</f>
        <v>2459518</v>
      </c>
      <c r="L7" s="712">
        <f>K7+J7</f>
        <v>5025393</v>
      </c>
      <c r="M7" s="715">
        <f>L7/$L$7</f>
        <v>1</v>
      </c>
      <c r="N7" s="714">
        <f>SUM(N8:N19)</f>
        <v>2306964</v>
      </c>
      <c r="O7" s="713">
        <f>SUM(O8:O19)</f>
        <v>2225001</v>
      </c>
      <c r="P7" s="712">
        <f>O7+N7</f>
        <v>4531965</v>
      </c>
      <c r="Q7" s="711">
        <f>(L7/P7-1)</f>
        <v>0.10887727508928235</v>
      </c>
    </row>
    <row r="8" spans="1:17" s="663" customFormat="1" ht="18.75" customHeight="1" thickTop="1">
      <c r="A8" s="670" t="s">
        <v>281</v>
      </c>
      <c r="B8" s="570">
        <v>170856</v>
      </c>
      <c r="C8" s="569">
        <v>174260</v>
      </c>
      <c r="D8" s="569">
        <f>C8+B8</f>
        <v>345116</v>
      </c>
      <c r="E8" s="571">
        <f>D8/$D$7</f>
        <v>0.6441916245905158</v>
      </c>
      <c r="F8" s="570">
        <v>144352</v>
      </c>
      <c r="G8" s="569">
        <v>148188</v>
      </c>
      <c r="H8" s="569">
        <f>G8+F8</f>
        <v>292540</v>
      </c>
      <c r="I8" s="571">
        <f>(D8/H8-1)</f>
        <v>0.17972243112053055</v>
      </c>
      <c r="J8" s="570">
        <v>1565333</v>
      </c>
      <c r="K8" s="569">
        <v>1530308</v>
      </c>
      <c r="L8" s="569">
        <f>K8+J8</f>
        <v>3095641</v>
      </c>
      <c r="M8" s="571">
        <f>L8/$L$7</f>
        <v>0.6159997834995193</v>
      </c>
      <c r="N8" s="569">
        <v>1413491</v>
      </c>
      <c r="O8" s="569">
        <v>1391176</v>
      </c>
      <c r="P8" s="569">
        <f>O8+N8</f>
        <v>2804667</v>
      </c>
      <c r="Q8" s="669">
        <f>(L8/P8-1)</f>
        <v>0.10374636275893012</v>
      </c>
    </row>
    <row r="9" spans="1:17" s="663" customFormat="1" ht="18.75" customHeight="1">
      <c r="A9" s="670" t="s">
        <v>280</v>
      </c>
      <c r="B9" s="570">
        <v>35040</v>
      </c>
      <c r="C9" s="569">
        <v>34876</v>
      </c>
      <c r="D9" s="569">
        <f>C9+B9</f>
        <v>69916</v>
      </c>
      <c r="E9" s="571">
        <f>D9/$D$7</f>
        <v>0.13050482048027476</v>
      </c>
      <c r="F9" s="570">
        <v>28675</v>
      </c>
      <c r="G9" s="569">
        <v>29991</v>
      </c>
      <c r="H9" s="569">
        <f>G9+F9</f>
        <v>58666</v>
      </c>
      <c r="I9" s="571">
        <f>(D9/H9-1)</f>
        <v>0.1917635427675315</v>
      </c>
      <c r="J9" s="570">
        <v>344402</v>
      </c>
      <c r="K9" s="569">
        <v>322473</v>
      </c>
      <c r="L9" s="569">
        <f>K9+J9</f>
        <v>666875</v>
      </c>
      <c r="M9" s="571">
        <f>L9/$L$7</f>
        <v>0.13270106437446783</v>
      </c>
      <c r="N9" s="569">
        <v>305006</v>
      </c>
      <c r="O9" s="569">
        <v>288710</v>
      </c>
      <c r="P9" s="569">
        <f>O9+N9</f>
        <v>593716</v>
      </c>
      <c r="Q9" s="669">
        <f>(L9/P9-1)</f>
        <v>0.12322221398783251</v>
      </c>
    </row>
    <row r="10" spans="1:17" s="663" customFormat="1" ht="18.75" customHeight="1">
      <c r="A10" s="670" t="s">
        <v>279</v>
      </c>
      <c r="B10" s="570">
        <v>23870</v>
      </c>
      <c r="C10" s="569">
        <v>23532</v>
      </c>
      <c r="D10" s="569">
        <f>C10+B10</f>
        <v>47402</v>
      </c>
      <c r="E10" s="571">
        <f>D10/$D$7</f>
        <v>0.08848031209459901</v>
      </c>
      <c r="F10" s="570">
        <v>22365</v>
      </c>
      <c r="G10" s="569">
        <v>22785</v>
      </c>
      <c r="H10" s="569">
        <f>G10+F10</f>
        <v>45150</v>
      </c>
      <c r="I10" s="571">
        <f>(D10/H10-1)</f>
        <v>0.049878183831672196</v>
      </c>
      <c r="J10" s="570">
        <v>256726</v>
      </c>
      <c r="K10" s="569">
        <v>235694</v>
      </c>
      <c r="L10" s="569">
        <f>K10+J10</f>
        <v>492420</v>
      </c>
      <c r="M10" s="571">
        <f>L10/$L$7</f>
        <v>0.09798636643940085</v>
      </c>
      <c r="N10" s="569">
        <v>233001</v>
      </c>
      <c r="O10" s="569">
        <v>215215</v>
      </c>
      <c r="P10" s="569">
        <f>O10+N10</f>
        <v>448216</v>
      </c>
      <c r="Q10" s="669">
        <f>(L10/P10-1)</f>
        <v>0.0986220929194852</v>
      </c>
    </row>
    <row r="11" spans="1:17" s="663" customFormat="1" ht="18.75" customHeight="1">
      <c r="A11" s="670" t="s">
        <v>278</v>
      </c>
      <c r="B11" s="570">
        <v>11671</v>
      </c>
      <c r="C11" s="569">
        <v>12186</v>
      </c>
      <c r="D11" s="569">
        <f>C11+B11</f>
        <v>23857</v>
      </c>
      <c r="E11" s="571">
        <f>D11/$D$7</f>
        <v>0.04453134478800153</v>
      </c>
      <c r="F11" s="570">
        <v>11348</v>
      </c>
      <c r="G11" s="569">
        <v>12539</v>
      </c>
      <c r="H11" s="569">
        <f>G11+F11</f>
        <v>23887</v>
      </c>
      <c r="I11" s="571">
        <f>(D11/H11-1)</f>
        <v>-0.0012559132582575794</v>
      </c>
      <c r="J11" s="570">
        <v>130099</v>
      </c>
      <c r="K11" s="569">
        <v>131502</v>
      </c>
      <c r="L11" s="569">
        <f>K11+J11</f>
        <v>261601</v>
      </c>
      <c r="M11" s="571">
        <f>L11/$L$7</f>
        <v>0.05205582926549227</v>
      </c>
      <c r="N11" s="569">
        <v>122390</v>
      </c>
      <c r="O11" s="569">
        <v>123137</v>
      </c>
      <c r="P11" s="569">
        <f>O11+N11</f>
        <v>245527</v>
      </c>
      <c r="Q11" s="669">
        <f>(L11/P11-1)</f>
        <v>0.06546734167729018</v>
      </c>
    </row>
    <row r="12" spans="1:17" s="663" customFormat="1" ht="18.75" customHeight="1">
      <c r="A12" s="670" t="s">
        <v>277</v>
      </c>
      <c r="B12" s="570">
        <v>10074</v>
      </c>
      <c r="C12" s="569">
        <v>9714</v>
      </c>
      <c r="D12" s="569">
        <f>C12+B12</f>
        <v>19788</v>
      </c>
      <c r="E12" s="571">
        <f>D12/$D$7</f>
        <v>0.03693617180135701</v>
      </c>
      <c r="F12" s="570">
        <v>8278</v>
      </c>
      <c r="G12" s="569">
        <v>7928</v>
      </c>
      <c r="H12" s="569">
        <f>G12+F12</f>
        <v>16206</v>
      </c>
      <c r="I12" s="571">
        <f>(D12/H12-1)</f>
        <v>0.22102924842650862</v>
      </c>
      <c r="J12" s="570">
        <v>99653</v>
      </c>
      <c r="K12" s="569">
        <v>93224</v>
      </c>
      <c r="L12" s="569">
        <f>K12+J12</f>
        <v>192877</v>
      </c>
      <c r="M12" s="571">
        <f>L12/$L$7</f>
        <v>0.0383804808897533</v>
      </c>
      <c r="N12" s="569">
        <v>82418</v>
      </c>
      <c r="O12" s="569">
        <v>76699</v>
      </c>
      <c r="P12" s="569">
        <f>O12+N12</f>
        <v>159117</v>
      </c>
      <c r="Q12" s="669">
        <f>(L12/P12-1)</f>
        <v>0.21217091825512036</v>
      </c>
    </row>
    <row r="13" spans="1:17" s="663" customFormat="1" ht="18.75" customHeight="1">
      <c r="A13" s="670" t="s">
        <v>271</v>
      </c>
      <c r="B13" s="570">
        <v>5782</v>
      </c>
      <c r="C13" s="569">
        <v>6418</v>
      </c>
      <c r="D13" s="569">
        <f>C13+B13</f>
        <v>12200</v>
      </c>
      <c r="E13" s="571">
        <f>D13/$D$7</f>
        <v>0.022772452798491792</v>
      </c>
      <c r="F13" s="570">
        <v>5360</v>
      </c>
      <c r="G13" s="569">
        <v>5619</v>
      </c>
      <c r="H13" s="569">
        <f>G13+F13</f>
        <v>10979</v>
      </c>
      <c r="I13" s="571">
        <f>(D13/H13-1)</f>
        <v>0.11121231441843515</v>
      </c>
      <c r="J13" s="570">
        <v>64605</v>
      </c>
      <c r="K13" s="569">
        <v>57603</v>
      </c>
      <c r="L13" s="569">
        <f>K13+J13</f>
        <v>122208</v>
      </c>
      <c r="M13" s="571">
        <f>L13/$L$7</f>
        <v>0.024318098106954022</v>
      </c>
      <c r="N13" s="569">
        <v>59487</v>
      </c>
      <c r="O13" s="569">
        <v>54372</v>
      </c>
      <c r="P13" s="569">
        <f>O13+N13</f>
        <v>113859</v>
      </c>
      <c r="Q13" s="669">
        <f>(L13/P13-1)</f>
        <v>0.07332753669011671</v>
      </c>
    </row>
    <row r="14" spans="1:17" s="663" customFormat="1" ht="18.75" customHeight="1">
      <c r="A14" s="670" t="s">
        <v>276</v>
      </c>
      <c r="B14" s="570">
        <v>2999</v>
      </c>
      <c r="C14" s="569">
        <v>3037</v>
      </c>
      <c r="D14" s="569">
        <f>C14+B14</f>
        <v>6036</v>
      </c>
      <c r="E14" s="571">
        <f>D14/$D$7</f>
        <v>0.011266764351778398</v>
      </c>
      <c r="F14" s="570">
        <v>2308</v>
      </c>
      <c r="G14" s="569">
        <v>2394</v>
      </c>
      <c r="H14" s="569">
        <f>G14+F14</f>
        <v>4702</v>
      </c>
      <c r="I14" s="571">
        <f>(D14/H14-1)</f>
        <v>0.2837090599744789</v>
      </c>
      <c r="J14" s="570">
        <v>26470</v>
      </c>
      <c r="K14" s="569">
        <v>25578</v>
      </c>
      <c r="L14" s="569">
        <f>K14+J14</f>
        <v>52048</v>
      </c>
      <c r="M14" s="571">
        <f>L14/$L$7</f>
        <v>0.010357000935051248</v>
      </c>
      <c r="N14" s="569">
        <v>22866</v>
      </c>
      <c r="O14" s="569">
        <v>22245</v>
      </c>
      <c r="P14" s="569">
        <f>O14+N14</f>
        <v>45111</v>
      </c>
      <c r="Q14" s="669">
        <f>(L14/P14-1)</f>
        <v>0.1537762408281793</v>
      </c>
    </row>
    <row r="15" spans="1:17" s="663" customFormat="1" ht="18.75" customHeight="1">
      <c r="A15" s="670" t="s">
        <v>265</v>
      </c>
      <c r="B15" s="570">
        <v>1676</v>
      </c>
      <c r="C15" s="569">
        <v>1500</v>
      </c>
      <c r="D15" s="569">
        <f>C15+B15</f>
        <v>3176</v>
      </c>
      <c r="E15" s="571">
        <f>D15/$D$7</f>
        <v>0.005928304105574584</v>
      </c>
      <c r="F15" s="570">
        <v>667</v>
      </c>
      <c r="G15" s="569">
        <v>412</v>
      </c>
      <c r="H15" s="569">
        <f>G15+F15</f>
        <v>1079</v>
      </c>
      <c r="I15" s="571">
        <f>(D15/H15-1)</f>
        <v>1.943466172381835</v>
      </c>
      <c r="J15" s="570">
        <v>18759</v>
      </c>
      <c r="K15" s="569">
        <v>14905</v>
      </c>
      <c r="L15" s="569">
        <f>K15+J15</f>
        <v>33664</v>
      </c>
      <c r="M15" s="571">
        <f>L15/$L$7</f>
        <v>0.006698779578034992</v>
      </c>
      <c r="N15" s="569">
        <v>9425</v>
      </c>
      <c r="O15" s="569">
        <v>5096</v>
      </c>
      <c r="P15" s="569">
        <f>O15+N15</f>
        <v>14521</v>
      </c>
      <c r="Q15" s="669">
        <f>(L15/P15-1)</f>
        <v>1.3182976379037257</v>
      </c>
    </row>
    <row r="16" spans="1:17" s="663" customFormat="1" ht="18.75" customHeight="1">
      <c r="A16" s="670" t="s">
        <v>272</v>
      </c>
      <c r="B16" s="570">
        <v>1498</v>
      </c>
      <c r="C16" s="569">
        <v>1320</v>
      </c>
      <c r="D16" s="569">
        <f>C16+B16</f>
        <v>2818</v>
      </c>
      <c r="E16" s="571">
        <f>D16/$D$7</f>
        <v>0.005260063277553268</v>
      </c>
      <c r="F16" s="570">
        <v>2910</v>
      </c>
      <c r="G16" s="569">
        <v>2620</v>
      </c>
      <c r="H16" s="569">
        <f>G16+F16</f>
        <v>5530</v>
      </c>
      <c r="I16" s="571">
        <f>(D16/H16-1)</f>
        <v>-0.4904159132007233</v>
      </c>
      <c r="J16" s="570">
        <v>28912</v>
      </c>
      <c r="K16" s="569">
        <v>24490</v>
      </c>
      <c r="L16" s="569">
        <f>K16+J16</f>
        <v>53402</v>
      </c>
      <c r="M16" s="571">
        <f>L16/$L$7</f>
        <v>0.010626432599400683</v>
      </c>
      <c r="N16" s="569">
        <v>27945</v>
      </c>
      <c r="O16" s="569">
        <v>24088</v>
      </c>
      <c r="P16" s="569">
        <f>O16+N16</f>
        <v>52033</v>
      </c>
      <c r="Q16" s="669">
        <f>(L16/P16-1)</f>
        <v>0.02631022620260226</v>
      </c>
    </row>
    <row r="17" spans="1:17" s="663" customFormat="1" ht="18.75" customHeight="1">
      <c r="A17" s="670" t="s">
        <v>273</v>
      </c>
      <c r="B17" s="570">
        <v>749</v>
      </c>
      <c r="C17" s="569">
        <v>729</v>
      </c>
      <c r="D17" s="569">
        <f>C17+B17</f>
        <v>1478</v>
      </c>
      <c r="E17" s="571">
        <f>D17/$D$7</f>
        <v>0.0027588266587025303</v>
      </c>
      <c r="F17" s="570">
        <v>694</v>
      </c>
      <c r="G17" s="569">
        <v>719</v>
      </c>
      <c r="H17" s="569">
        <f>G17+F17</f>
        <v>1413</v>
      </c>
      <c r="I17" s="571">
        <f>(D17/H17-1)</f>
        <v>0.046001415428166936</v>
      </c>
      <c r="J17" s="570">
        <v>7452</v>
      </c>
      <c r="K17" s="569">
        <v>6377</v>
      </c>
      <c r="L17" s="569">
        <f>K17+J17</f>
        <v>13829</v>
      </c>
      <c r="M17" s="571">
        <f>L17/$L$7</f>
        <v>0.0027518245836693767</v>
      </c>
      <c r="N17" s="569">
        <v>7693</v>
      </c>
      <c r="O17" s="569">
        <v>7317</v>
      </c>
      <c r="P17" s="569">
        <f>O17+N17</f>
        <v>15010</v>
      </c>
      <c r="Q17" s="669">
        <f>(L17/P17-1)</f>
        <v>-0.07868087941372415</v>
      </c>
    </row>
    <row r="18" spans="1:17" s="663" customFormat="1" ht="18.75" customHeight="1">
      <c r="A18" s="670" t="s">
        <v>264</v>
      </c>
      <c r="B18" s="570">
        <v>533</v>
      </c>
      <c r="C18" s="569">
        <v>444</v>
      </c>
      <c r="D18" s="569">
        <f>C18+B18</f>
        <v>977</v>
      </c>
      <c r="E18" s="571">
        <f>D18/$D$7</f>
        <v>0.001823662818371023</v>
      </c>
      <c r="F18" s="570">
        <v>661</v>
      </c>
      <c r="G18" s="569">
        <v>540</v>
      </c>
      <c r="H18" s="569">
        <f>G18+F18</f>
        <v>1201</v>
      </c>
      <c r="I18" s="571">
        <f>(D18/H18-1)</f>
        <v>-0.186511240632806</v>
      </c>
      <c r="J18" s="570">
        <v>6730</v>
      </c>
      <c r="K18" s="569">
        <v>4346</v>
      </c>
      <c r="L18" s="569">
        <f>K18+J18</f>
        <v>11076</v>
      </c>
      <c r="M18" s="571">
        <f>L18/$L$7</f>
        <v>0.0022040067314138415</v>
      </c>
      <c r="N18" s="569">
        <v>7420</v>
      </c>
      <c r="O18" s="569">
        <v>4800</v>
      </c>
      <c r="P18" s="569">
        <f>O18+N18</f>
        <v>12220</v>
      </c>
      <c r="Q18" s="669">
        <f>(L18/P18-1)</f>
        <v>-0.09361702127659577</v>
      </c>
    </row>
    <row r="19" spans="1:17" s="663" customFormat="1" ht="18.75" customHeight="1" thickBot="1">
      <c r="A19" s="668" t="s">
        <v>202</v>
      </c>
      <c r="B19" s="667">
        <v>1700</v>
      </c>
      <c r="C19" s="665">
        <v>1271</v>
      </c>
      <c r="D19" s="665">
        <f>C19+B19</f>
        <v>2971</v>
      </c>
      <c r="E19" s="666">
        <f>D19/$D$7</f>
        <v>0.005545652234780255</v>
      </c>
      <c r="F19" s="667">
        <v>1510</v>
      </c>
      <c r="G19" s="665">
        <v>1278</v>
      </c>
      <c r="H19" s="665">
        <f>G19+F19</f>
        <v>2788</v>
      </c>
      <c r="I19" s="666">
        <f>(D19/H19-1)</f>
        <v>0.06563845050215211</v>
      </c>
      <c r="J19" s="667">
        <v>16734</v>
      </c>
      <c r="K19" s="665">
        <v>13018</v>
      </c>
      <c r="L19" s="665">
        <f>K19+J19</f>
        <v>29752</v>
      </c>
      <c r="M19" s="666">
        <f>L19/$L$7</f>
        <v>0.005920332996842237</v>
      </c>
      <c r="N19" s="667">
        <v>15822</v>
      </c>
      <c r="O19" s="665">
        <v>12146</v>
      </c>
      <c r="P19" s="665">
        <f>O19+N19</f>
        <v>27968</v>
      </c>
      <c r="Q19" s="664">
        <f>(L19/P19-1)</f>
        <v>0.06378718535469097</v>
      </c>
    </row>
    <row r="20" ht="16.5" customHeight="1" thickTop="1">
      <c r="A20" s="362" t="s">
        <v>247</v>
      </c>
    </row>
    <row r="21" spans="1:5" ht="16.5">
      <c r="A21" s="709" t="s">
        <v>246</v>
      </c>
      <c r="B21" s="661"/>
      <c r="C21" s="661"/>
      <c r="D21" s="661"/>
      <c r="E21" s="661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I20:I65536 Q20:Q65536 I3:I6 Q3:Q6">
    <cfRule type="cellIs" priority="3" dxfId="1" operator="lessThan" stopIfTrue="1">
      <formula>0</formula>
    </cfRule>
  </conditionalFormatting>
  <conditionalFormatting sqref="I7:I19 Q7:Q19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1"/>
  <sheetViews>
    <sheetView showGridLines="0" showRowColHeaders="0" zoomScalePageLayoutView="0" workbookViewId="0" topLeftCell="A1">
      <selection activeCell="H16" sqref="H16"/>
    </sheetView>
  </sheetViews>
  <sheetFormatPr defaultColWidth="11.421875" defaultRowHeight="12.75"/>
  <cols>
    <col min="1" max="16384" width="11.421875" style="789" customWidth="1"/>
  </cols>
  <sheetData>
    <row r="1" spans="1:8" ht="13.5" thickBot="1">
      <c r="A1" s="803"/>
      <c r="B1" s="803"/>
      <c r="C1" s="803"/>
      <c r="D1" s="803"/>
      <c r="E1" s="803"/>
      <c r="F1" s="803"/>
      <c r="G1" s="803"/>
      <c r="H1" s="803"/>
    </row>
    <row r="2" spans="1:14" ht="31.5" thickBot="1" thickTop="1">
      <c r="A2" s="801" t="s">
        <v>350</v>
      </c>
      <c r="B2" s="802"/>
      <c r="M2" s="790" t="s">
        <v>36</v>
      </c>
      <c r="N2" s="791"/>
    </row>
    <row r="3" spans="1:2" ht="27" thickTop="1">
      <c r="A3" s="792" t="s">
        <v>306</v>
      </c>
      <c r="B3" s="793"/>
    </row>
    <row r="6" spans="1:14" ht="25.5">
      <c r="A6" s="800" t="s">
        <v>360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</row>
    <row r="7" spans="1:14" ht="15.75">
      <c r="A7" s="795"/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</row>
    <row r="8" spans="1:14" ht="12.75" customHeight="1">
      <c r="A8" s="798"/>
      <c r="B8" s="797"/>
      <c r="C8" s="799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</row>
    <row r="9" spans="1:14" ht="24.75" customHeight="1">
      <c r="A9" s="796" t="s">
        <v>42</v>
      </c>
      <c r="B9" s="797"/>
      <c r="C9" s="799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</row>
    <row r="10" spans="1:14" ht="24.75" customHeight="1">
      <c r="A10" s="798" t="s">
        <v>362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</row>
    <row r="11" ht="16.5">
      <c r="A11" s="798" t="s">
        <v>361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A1" sqref="A1"/>
    </sheetView>
  </sheetViews>
  <sheetFormatPr defaultColWidth="8.421875" defaultRowHeight="12.75"/>
  <cols>
    <col min="1" max="1" width="24.57421875" style="553" customWidth="1"/>
    <col min="2" max="2" width="8.421875" style="553" customWidth="1"/>
    <col min="3" max="3" width="10.140625" style="553" customWidth="1"/>
    <col min="4" max="4" width="8.421875" style="553" customWidth="1"/>
    <col min="5" max="5" width="9.28125" style="553" customWidth="1"/>
    <col min="6" max="6" width="8.421875" style="553" customWidth="1"/>
    <col min="7" max="7" width="10.00390625" style="553" customWidth="1"/>
    <col min="8" max="8" width="8.421875" style="553" customWidth="1"/>
    <col min="9" max="9" width="9.421875" style="553" customWidth="1"/>
    <col min="10" max="10" width="8.7109375" style="553" bestFit="1" customWidth="1"/>
    <col min="11" max="11" width="9.8515625" style="553" customWidth="1"/>
    <col min="12" max="12" width="8.7109375" style="553" bestFit="1" customWidth="1"/>
    <col min="13" max="13" width="9.140625" style="553" bestFit="1" customWidth="1"/>
    <col min="14" max="14" width="8.7109375" style="553" bestFit="1" customWidth="1"/>
    <col min="15" max="15" width="9.8515625" style="553" customWidth="1"/>
    <col min="16" max="17" width="8.7109375" style="553" bestFit="1" customWidth="1"/>
    <col min="18" max="16384" width="8.421875" style="553" customWidth="1"/>
  </cols>
  <sheetData>
    <row r="1" spans="16:17" ht="18.75" thickBot="1">
      <c r="P1" s="552" t="s">
        <v>36</v>
      </c>
      <c r="Q1" s="551"/>
    </row>
    <row r="2" ht="4.5" customHeight="1" thickBot="1"/>
    <row r="3" spans="1:17" ht="24" customHeight="1" thickBot="1">
      <c r="A3" s="604" t="s">
        <v>302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2"/>
    </row>
    <row r="4" spans="1:17" ht="15.75" customHeight="1" thickBot="1">
      <c r="A4" s="740" t="s">
        <v>282</v>
      </c>
      <c r="B4" s="654" t="s">
        <v>52</v>
      </c>
      <c r="C4" s="653"/>
      <c r="D4" s="653"/>
      <c r="E4" s="653"/>
      <c r="F4" s="653"/>
      <c r="G4" s="653"/>
      <c r="H4" s="653"/>
      <c r="I4" s="652"/>
      <c r="J4" s="654" t="s">
        <v>51</v>
      </c>
      <c r="K4" s="653"/>
      <c r="L4" s="653"/>
      <c r="M4" s="653"/>
      <c r="N4" s="653"/>
      <c r="O4" s="653"/>
      <c r="P4" s="653"/>
      <c r="Q4" s="652"/>
    </row>
    <row r="5" spans="1:17" s="585" customFormat="1" ht="26.25" customHeight="1">
      <c r="A5" s="739"/>
      <c r="B5" s="684" t="s">
        <v>50</v>
      </c>
      <c r="C5" s="683"/>
      <c r="D5" s="683"/>
      <c r="E5" s="592" t="s">
        <v>47</v>
      </c>
      <c r="F5" s="684" t="s">
        <v>49</v>
      </c>
      <c r="G5" s="683"/>
      <c r="H5" s="683"/>
      <c r="I5" s="595" t="s">
        <v>45</v>
      </c>
      <c r="J5" s="682" t="s">
        <v>229</v>
      </c>
      <c r="K5" s="681"/>
      <c r="L5" s="681"/>
      <c r="M5" s="592" t="s">
        <v>47</v>
      </c>
      <c r="N5" s="682" t="s">
        <v>228</v>
      </c>
      <c r="O5" s="681"/>
      <c r="P5" s="681"/>
      <c r="Q5" s="592" t="s">
        <v>45</v>
      </c>
    </row>
    <row r="6" spans="1:17" s="647" customFormat="1" ht="17.25" thickBot="1">
      <c r="A6" s="738"/>
      <c r="B6" s="737" t="s">
        <v>23</v>
      </c>
      <c r="C6" s="736" t="s">
        <v>22</v>
      </c>
      <c r="D6" s="736" t="s">
        <v>21</v>
      </c>
      <c r="E6" s="586"/>
      <c r="F6" s="737" t="s">
        <v>23</v>
      </c>
      <c r="G6" s="736" t="s">
        <v>22</v>
      </c>
      <c r="H6" s="736" t="s">
        <v>21</v>
      </c>
      <c r="I6" s="589"/>
      <c r="J6" s="737" t="s">
        <v>23</v>
      </c>
      <c r="K6" s="736" t="s">
        <v>22</v>
      </c>
      <c r="L6" s="736" t="s">
        <v>21</v>
      </c>
      <c r="M6" s="586"/>
      <c r="N6" s="737" t="s">
        <v>23</v>
      </c>
      <c r="O6" s="736" t="s">
        <v>22</v>
      </c>
      <c r="P6" s="736" t="s">
        <v>21</v>
      </c>
      <c r="Q6" s="586"/>
    </row>
    <row r="7" spans="1:17" s="730" customFormat="1" ht="18.75" customHeight="1" thickBot="1">
      <c r="A7" s="735" t="s">
        <v>32</v>
      </c>
      <c r="B7" s="734">
        <f>SUM(B8:B12)</f>
        <v>24179.510000000006</v>
      </c>
      <c r="C7" s="733">
        <f>SUM(C8:C12)</f>
        <v>17619.986000000004</v>
      </c>
      <c r="D7" s="732">
        <f>C7+B7</f>
        <v>41799.496000000014</v>
      </c>
      <c r="E7" s="731">
        <f>D7/$D$7</f>
        <v>1</v>
      </c>
      <c r="F7" s="734">
        <f>SUM(F8:F12)</f>
        <v>26325.30900000001</v>
      </c>
      <c r="G7" s="733">
        <f>SUM(G8:G12)</f>
        <v>15938.195000000005</v>
      </c>
      <c r="H7" s="732">
        <f>G7+F7</f>
        <v>42263.504000000015</v>
      </c>
      <c r="I7" s="731">
        <f>(D7/H7-1)</f>
        <v>-0.01097892877031681</v>
      </c>
      <c r="J7" s="734">
        <f>SUM(J8:J12)</f>
        <v>241582.13100000002</v>
      </c>
      <c r="K7" s="733">
        <f>SUM(K8:K12)</f>
        <v>157851.09300000008</v>
      </c>
      <c r="L7" s="732">
        <f>K7+J7</f>
        <v>399433.2240000001</v>
      </c>
      <c r="M7" s="731">
        <f>L7/$L$7</f>
        <v>1</v>
      </c>
      <c r="N7" s="734">
        <f>SUM(N8:N12)</f>
        <v>230564.191</v>
      </c>
      <c r="O7" s="733">
        <f>SUM(O8:O12)</f>
        <v>119528.13300000006</v>
      </c>
      <c r="P7" s="732">
        <f>O7+N7</f>
        <v>350092.324</v>
      </c>
      <c r="Q7" s="731">
        <f>(L7/P7-1)</f>
        <v>0.14093682328207824</v>
      </c>
    </row>
    <row r="8" spans="1:17" s="721" customFormat="1" ht="18.75" customHeight="1" thickTop="1">
      <c r="A8" s="729" t="s">
        <v>281</v>
      </c>
      <c r="B8" s="728">
        <v>20062.319000000003</v>
      </c>
      <c r="C8" s="727">
        <v>14544.393000000007</v>
      </c>
      <c r="D8" s="727">
        <f>C8+B8</f>
        <v>34606.712000000014</v>
      </c>
      <c r="E8" s="726">
        <f>D8/$D$7</f>
        <v>0.8279217529321407</v>
      </c>
      <c r="F8" s="728">
        <v>21823.39300000001</v>
      </c>
      <c r="G8" s="727">
        <v>12863.460000000005</v>
      </c>
      <c r="H8" s="727">
        <f>G8+F8</f>
        <v>34686.85300000002</v>
      </c>
      <c r="I8" s="726">
        <f>(D8/H8-1)</f>
        <v>-0.0023104142656009685</v>
      </c>
      <c r="J8" s="728">
        <v>201541.256</v>
      </c>
      <c r="K8" s="727">
        <v>130659.98900000012</v>
      </c>
      <c r="L8" s="727">
        <f>K8+J8</f>
        <v>332201.2450000001</v>
      </c>
      <c r="M8" s="726">
        <f>L8/$L$7</f>
        <v>0.8316815553630562</v>
      </c>
      <c r="N8" s="727">
        <v>191563.36399999997</v>
      </c>
      <c r="O8" s="727">
        <v>95872.99700000008</v>
      </c>
      <c r="P8" s="727">
        <f>O8+N8</f>
        <v>287436.36100000003</v>
      </c>
      <c r="Q8" s="726">
        <f>(L8/P8-1)</f>
        <v>0.15573841752053097</v>
      </c>
    </row>
    <row r="9" spans="1:17" s="721" customFormat="1" ht="18.75" customHeight="1">
      <c r="A9" s="729" t="s">
        <v>280</v>
      </c>
      <c r="B9" s="728">
        <v>3596.143</v>
      </c>
      <c r="C9" s="727">
        <v>1394.267</v>
      </c>
      <c r="D9" s="727">
        <f>C9+B9</f>
        <v>4990.41</v>
      </c>
      <c r="E9" s="726">
        <f>D9/$D$7</f>
        <v>0.1193892385688095</v>
      </c>
      <c r="F9" s="728">
        <v>4122.799</v>
      </c>
      <c r="G9" s="727">
        <v>1499.5449999999998</v>
      </c>
      <c r="H9" s="727">
        <f>G9+F9</f>
        <v>5622.344</v>
      </c>
      <c r="I9" s="726">
        <f>(D9/H9-1)</f>
        <v>-0.11239689353764204</v>
      </c>
      <c r="J9" s="728">
        <v>36083.56900000004</v>
      </c>
      <c r="K9" s="727">
        <v>13114.467999999999</v>
      </c>
      <c r="L9" s="727">
        <f>K9+J9</f>
        <v>49198.03700000004</v>
      </c>
      <c r="M9" s="726">
        <f>L9/$L$7</f>
        <v>0.12316961645634172</v>
      </c>
      <c r="N9" s="727">
        <v>36410.578000000016</v>
      </c>
      <c r="O9" s="727">
        <v>11026.58199999999</v>
      </c>
      <c r="P9" s="727">
        <f>O9+N9</f>
        <v>47437.16</v>
      </c>
      <c r="Q9" s="726">
        <f>(L9/P9-1)</f>
        <v>0.03712020281146766</v>
      </c>
    </row>
    <row r="10" spans="1:17" s="721" customFormat="1" ht="18.75" customHeight="1">
      <c r="A10" s="729" t="s">
        <v>279</v>
      </c>
      <c r="B10" s="728">
        <v>374.053</v>
      </c>
      <c r="C10" s="727">
        <v>1062.298</v>
      </c>
      <c r="D10" s="727">
        <f>C10+B10</f>
        <v>1436.351</v>
      </c>
      <c r="E10" s="726">
        <f>D10/$D$7</f>
        <v>0.03436287844236207</v>
      </c>
      <c r="F10" s="728">
        <v>294.82399999999996</v>
      </c>
      <c r="G10" s="727">
        <v>1102.8319999999999</v>
      </c>
      <c r="H10" s="727">
        <f>G10+F10</f>
        <v>1397.656</v>
      </c>
      <c r="I10" s="726">
        <f>(D10/H10-1)</f>
        <v>0.02768563938479862</v>
      </c>
      <c r="J10" s="728">
        <v>2770.6120000000005</v>
      </c>
      <c r="K10" s="727">
        <v>9054.802999999998</v>
      </c>
      <c r="L10" s="727">
        <f>K10+J10</f>
        <v>11825.414999999999</v>
      </c>
      <c r="M10" s="726">
        <f>L10/$L$7</f>
        <v>0.02960548669832231</v>
      </c>
      <c r="N10" s="727">
        <v>1908.5700000000002</v>
      </c>
      <c r="O10" s="727">
        <v>8336.382000000003</v>
      </c>
      <c r="P10" s="727">
        <f>O10+N10</f>
        <v>10244.952000000003</v>
      </c>
      <c r="Q10" s="726">
        <f>(L10/P10-1)</f>
        <v>0.15426748705118332</v>
      </c>
    </row>
    <row r="11" spans="1:17" s="721" customFormat="1" ht="18.75" customHeight="1">
      <c r="A11" s="729" t="s">
        <v>277</v>
      </c>
      <c r="B11" s="728">
        <v>124.951</v>
      </c>
      <c r="C11" s="727">
        <v>583.884</v>
      </c>
      <c r="D11" s="727">
        <f>C11+B11</f>
        <v>708.835</v>
      </c>
      <c r="E11" s="726">
        <f>D11/$D$7</f>
        <v>0.01695797958903619</v>
      </c>
      <c r="F11" s="728">
        <v>65.40900000000002</v>
      </c>
      <c r="G11" s="727">
        <v>449.36899999999997</v>
      </c>
      <c r="H11" s="727">
        <f>G11+F11</f>
        <v>514.778</v>
      </c>
      <c r="I11" s="726">
        <f>(D11/H11-1)</f>
        <v>0.3769722093795773</v>
      </c>
      <c r="J11" s="728">
        <v>931.7589999999998</v>
      </c>
      <c r="K11" s="727">
        <v>4655.4220000000005</v>
      </c>
      <c r="L11" s="727">
        <f>K11+J11</f>
        <v>5587.1810000000005</v>
      </c>
      <c r="M11" s="726">
        <f>L11/$L$7</f>
        <v>0.013987772334131121</v>
      </c>
      <c r="N11" s="727">
        <v>533.7799999999999</v>
      </c>
      <c r="O11" s="727">
        <v>4179.748</v>
      </c>
      <c r="P11" s="727">
        <f>O11+N11</f>
        <v>4713.527999999999</v>
      </c>
      <c r="Q11" s="726">
        <f>(L11/P11-1)</f>
        <v>0.18535012415328844</v>
      </c>
    </row>
    <row r="12" spans="1:17" s="721" customFormat="1" ht="18.75" customHeight="1" thickBot="1">
      <c r="A12" s="725" t="s">
        <v>202</v>
      </c>
      <c r="B12" s="724">
        <v>22.044</v>
      </c>
      <c r="C12" s="723">
        <v>35.144</v>
      </c>
      <c r="D12" s="723">
        <f>C12+B12</f>
        <v>57.188</v>
      </c>
      <c r="E12" s="722">
        <f>D12/$D$7</f>
        <v>0.0013681504676515714</v>
      </c>
      <c r="F12" s="724">
        <v>18.884</v>
      </c>
      <c r="G12" s="723">
        <v>22.989</v>
      </c>
      <c r="H12" s="723">
        <f>G12+F12</f>
        <v>41.873000000000005</v>
      </c>
      <c r="I12" s="722">
        <f>(D12/H12-1)</f>
        <v>0.36574881188355257</v>
      </c>
      <c r="J12" s="724">
        <v>254.93499999999997</v>
      </c>
      <c r="K12" s="723">
        <v>366.411</v>
      </c>
      <c r="L12" s="723">
        <f>K12+J12</f>
        <v>621.346</v>
      </c>
      <c r="M12" s="722">
        <f>L12/$L$7</f>
        <v>0.0015555691481487775</v>
      </c>
      <c r="N12" s="724">
        <v>147.89900000000003</v>
      </c>
      <c r="O12" s="723">
        <v>112.42399999999998</v>
      </c>
      <c r="P12" s="723">
        <f>O12+N12</f>
        <v>260.323</v>
      </c>
      <c r="Q12" s="722">
        <f>(L12/P12-1)</f>
        <v>1.3868271339835516</v>
      </c>
    </row>
    <row r="13" ht="13.5">
      <c r="A13" s="362" t="s">
        <v>301</v>
      </c>
    </row>
    <row r="14" spans="1:3" ht="13.5">
      <c r="A14" s="720" t="s">
        <v>300</v>
      </c>
      <c r="B14" s="661"/>
      <c r="C14" s="661"/>
    </row>
  </sheetData>
  <sheetProtection/>
  <mergeCells count="13"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13:Q65536 I13:I65536 Q2:Q6 I1:I6">
    <cfRule type="cellIs" priority="3" dxfId="1" operator="lessThan" stopIfTrue="1">
      <formula>0</formula>
    </cfRule>
  </conditionalFormatting>
  <conditionalFormatting sqref="I7:I12 Q7:Q12">
    <cfRule type="cellIs" priority="1" dxfId="8" operator="lessThan" stopIfTrue="1">
      <formula>0</formula>
    </cfRule>
    <cfRule type="cellIs" priority="2" dxfId="7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5"/>
  <sheetViews>
    <sheetView showGridLines="0" zoomScale="88" zoomScaleNormal="88" zoomScalePageLayoutView="0" workbookViewId="0" topLeftCell="A13">
      <selection activeCell="A42" sqref="A42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08" t="s">
        <v>36</v>
      </c>
      <c r="P1" s="207"/>
    </row>
    <row r="2" ht="5.25" customHeight="1"/>
    <row r="3" ht="3.75" customHeight="1" thickBot="1"/>
    <row r="4" spans="1:16" ht="13.5" customHeight="1" thickTop="1">
      <c r="A4" s="206" t="s">
        <v>35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4"/>
    </row>
    <row r="5" spans="1:16" ht="12.75" customHeight="1">
      <c r="A5" s="203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1"/>
    </row>
    <row r="6" spans="1:16" ht="5.25" customHeight="1" thickBot="1">
      <c r="A6" s="200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8"/>
      <c r="P6" s="197"/>
    </row>
    <row r="7" spans="1:16" ht="16.5" customHeight="1" thickTop="1">
      <c r="A7" s="196"/>
      <c r="B7" s="195"/>
      <c r="C7" s="176" t="s">
        <v>34</v>
      </c>
      <c r="D7" s="175"/>
      <c r="E7" s="175"/>
      <c r="F7" s="194"/>
      <c r="G7" s="193" t="s">
        <v>33</v>
      </c>
      <c r="H7" s="192"/>
      <c r="I7" s="192"/>
      <c r="J7" s="192"/>
      <c r="K7" s="192"/>
      <c r="L7" s="192"/>
      <c r="M7" s="192"/>
      <c r="N7" s="192"/>
      <c r="O7" s="191" t="s">
        <v>32</v>
      </c>
      <c r="P7" s="190"/>
    </row>
    <row r="8" spans="1:16" ht="3.75" customHeight="1" thickBot="1">
      <c r="A8" s="167"/>
      <c r="B8" s="166"/>
      <c r="C8" s="189"/>
      <c r="D8" s="188"/>
      <c r="E8" s="188"/>
      <c r="F8" s="187"/>
      <c r="G8" s="186"/>
      <c r="H8" s="185"/>
      <c r="I8" s="185"/>
      <c r="J8" s="185"/>
      <c r="K8" s="185"/>
      <c r="L8" s="185"/>
      <c r="M8" s="185"/>
      <c r="N8" s="185"/>
      <c r="O8" s="184"/>
      <c r="P8" s="183"/>
    </row>
    <row r="9" spans="1:16" ht="21.75" customHeight="1" thickBot="1" thickTop="1">
      <c r="A9" s="182" t="s">
        <v>31</v>
      </c>
      <c r="B9" s="181"/>
      <c r="C9" s="180" t="s">
        <v>28</v>
      </c>
      <c r="D9" s="179" t="s">
        <v>30</v>
      </c>
      <c r="E9" s="178" t="s">
        <v>29</v>
      </c>
      <c r="F9" s="177" t="s">
        <v>27</v>
      </c>
      <c r="G9" s="176" t="s">
        <v>28</v>
      </c>
      <c r="H9" s="175"/>
      <c r="I9" s="175"/>
      <c r="J9" s="174" t="s">
        <v>30</v>
      </c>
      <c r="K9" s="173"/>
      <c r="L9" s="172"/>
      <c r="M9" s="171" t="s">
        <v>29</v>
      </c>
      <c r="N9" s="170" t="s">
        <v>27</v>
      </c>
      <c r="O9" s="169" t="s">
        <v>28</v>
      </c>
      <c r="P9" s="168" t="s">
        <v>27</v>
      </c>
    </row>
    <row r="10" spans="1:16" ht="9" customHeight="1">
      <c r="A10" s="167"/>
      <c r="B10" s="166"/>
      <c r="C10" s="165"/>
      <c r="D10" s="164"/>
      <c r="E10" s="163"/>
      <c r="F10" s="162"/>
      <c r="G10" s="160" t="s">
        <v>26</v>
      </c>
      <c r="H10" s="159" t="s">
        <v>26</v>
      </c>
      <c r="I10" s="161" t="s">
        <v>26</v>
      </c>
      <c r="J10" s="160" t="s">
        <v>26</v>
      </c>
      <c r="K10" s="159" t="s">
        <v>26</v>
      </c>
      <c r="L10" s="158" t="s">
        <v>26</v>
      </c>
      <c r="M10" s="157"/>
      <c r="N10" s="156"/>
      <c r="O10" s="143"/>
      <c r="P10" s="142"/>
    </row>
    <row r="11" spans="1:16" ht="15.75" customHeight="1" thickBot="1">
      <c r="A11" s="155"/>
      <c r="B11" s="154"/>
      <c r="C11" s="153"/>
      <c r="D11" s="152"/>
      <c r="E11" s="151"/>
      <c r="F11" s="150"/>
      <c r="G11" s="148" t="s">
        <v>25</v>
      </c>
      <c r="H11" s="147" t="s">
        <v>24</v>
      </c>
      <c r="I11" s="149" t="s">
        <v>21</v>
      </c>
      <c r="J11" s="148" t="s">
        <v>23</v>
      </c>
      <c r="K11" s="147" t="s">
        <v>22</v>
      </c>
      <c r="L11" s="146" t="s">
        <v>21</v>
      </c>
      <c r="M11" s="145"/>
      <c r="N11" s="144"/>
      <c r="O11" s="143"/>
      <c r="P11" s="142"/>
    </row>
    <row r="12" spans="1:16" ht="18" customHeight="1" thickTop="1">
      <c r="A12" s="141">
        <v>2009</v>
      </c>
      <c r="B12" s="80" t="s">
        <v>18</v>
      </c>
      <c r="C12" s="137">
        <v>733018</v>
      </c>
      <c r="D12" s="140">
        <v>6483.820000000001</v>
      </c>
      <c r="E12" s="139">
        <v>898.682</v>
      </c>
      <c r="F12" s="138">
        <f>E12+D12</f>
        <v>7382.502</v>
      </c>
      <c r="G12" s="137">
        <v>268696</v>
      </c>
      <c r="H12" s="136">
        <v>240173</v>
      </c>
      <c r="I12" s="135">
        <f>H12+G12</f>
        <v>508869</v>
      </c>
      <c r="J12" s="134">
        <v>23960.495000000003</v>
      </c>
      <c r="K12" s="133">
        <v>10490.597</v>
      </c>
      <c r="L12" s="132">
        <f>K12+J12</f>
        <v>34451.092000000004</v>
      </c>
      <c r="M12" s="131">
        <v>393.9170000000001</v>
      </c>
      <c r="N12" s="130">
        <f>L12+M12</f>
        <v>34845.009000000005</v>
      </c>
      <c r="O12" s="129">
        <f>I12+C12</f>
        <v>1241887</v>
      </c>
      <c r="P12" s="128">
        <f>N12+F12</f>
        <v>42227.511000000006</v>
      </c>
    </row>
    <row r="13" spans="1:16" s="127" customFormat="1" ht="18" customHeight="1">
      <c r="A13" s="122"/>
      <c r="B13" s="80" t="s">
        <v>17</v>
      </c>
      <c r="C13" s="87">
        <v>668872</v>
      </c>
      <c r="D13" s="104">
        <v>7666.226000000006</v>
      </c>
      <c r="E13" s="103">
        <v>1067.4029999999998</v>
      </c>
      <c r="F13" s="102">
        <f>E13+D13</f>
        <v>8733.629000000006</v>
      </c>
      <c r="G13" s="87">
        <v>192435</v>
      </c>
      <c r="H13" s="86">
        <v>178630</v>
      </c>
      <c r="I13" s="100">
        <f>H13+G13</f>
        <v>371065</v>
      </c>
      <c r="J13" s="99">
        <v>22922.131999999994</v>
      </c>
      <c r="K13" s="98">
        <v>10971.667000000001</v>
      </c>
      <c r="L13" s="97">
        <f>K13+J13</f>
        <v>33893.799</v>
      </c>
      <c r="M13" s="96">
        <v>476.24999999999994</v>
      </c>
      <c r="N13" s="95">
        <f>L13+M13</f>
        <v>34370.049</v>
      </c>
      <c r="O13" s="118">
        <f>I13+C13</f>
        <v>1039937</v>
      </c>
      <c r="P13" s="93">
        <f>N13+F13</f>
        <v>43103.67800000001</v>
      </c>
    </row>
    <row r="14" spans="1:16" ht="18" customHeight="1">
      <c r="A14" s="122"/>
      <c r="B14" s="80" t="s">
        <v>16</v>
      </c>
      <c r="C14" s="87">
        <v>744157</v>
      </c>
      <c r="D14" s="104">
        <v>8528.449999999997</v>
      </c>
      <c r="E14" s="103">
        <v>1100.859</v>
      </c>
      <c r="F14" s="102">
        <f>E14+D14</f>
        <v>9629.308999999997</v>
      </c>
      <c r="G14" s="87">
        <v>213521</v>
      </c>
      <c r="H14" s="86">
        <v>191654</v>
      </c>
      <c r="I14" s="100">
        <f>H14+G14</f>
        <v>405175</v>
      </c>
      <c r="J14" s="126">
        <v>20956.708999999995</v>
      </c>
      <c r="K14" s="98">
        <v>11939.231999999996</v>
      </c>
      <c r="L14" s="97">
        <f>K14+J14</f>
        <v>32895.94099999999</v>
      </c>
      <c r="M14" s="96">
        <v>524.753</v>
      </c>
      <c r="N14" s="95">
        <f>L14+M14</f>
        <v>33420.69399999999</v>
      </c>
      <c r="O14" s="118">
        <f>I14+C14</f>
        <v>1149332</v>
      </c>
      <c r="P14" s="93">
        <f>N14+F14</f>
        <v>43050.00299999998</v>
      </c>
    </row>
    <row r="15" spans="1:16" ht="18" customHeight="1">
      <c r="A15" s="122"/>
      <c r="B15" s="80" t="s">
        <v>15</v>
      </c>
      <c r="C15" s="87">
        <v>755671</v>
      </c>
      <c r="D15" s="104">
        <v>7651.128999999993</v>
      </c>
      <c r="E15" s="103">
        <v>1101.4259999999997</v>
      </c>
      <c r="F15" s="102">
        <f>E15+D15</f>
        <v>8752.554999999993</v>
      </c>
      <c r="G15" s="87">
        <v>211311</v>
      </c>
      <c r="H15" s="86">
        <v>206202</v>
      </c>
      <c r="I15" s="100">
        <f>H15+G15</f>
        <v>417513</v>
      </c>
      <c r="J15" s="99">
        <v>28613.039000000008</v>
      </c>
      <c r="K15" s="98">
        <v>12279.337000000003</v>
      </c>
      <c r="L15" s="97">
        <f>K15+J15</f>
        <v>40892.37600000001</v>
      </c>
      <c r="M15" s="96">
        <v>422.771</v>
      </c>
      <c r="N15" s="95">
        <f>L15+M15</f>
        <v>41315.14700000001</v>
      </c>
      <c r="O15" s="118">
        <f>I15+C15</f>
        <v>1173184</v>
      </c>
      <c r="P15" s="93">
        <f>N15+F15</f>
        <v>50067.702000000005</v>
      </c>
    </row>
    <row r="16" spans="1:16" s="125" customFormat="1" ht="18" customHeight="1">
      <c r="A16" s="122"/>
      <c r="B16" s="80" t="s">
        <v>14</v>
      </c>
      <c r="C16" s="87">
        <v>724014</v>
      </c>
      <c r="D16" s="104">
        <v>7934.0949999999975</v>
      </c>
      <c r="E16" s="103">
        <v>1165.6030000000003</v>
      </c>
      <c r="F16" s="102">
        <f>E16+D16</f>
        <v>9099.697999999999</v>
      </c>
      <c r="G16" s="87">
        <v>200323</v>
      </c>
      <c r="H16" s="86">
        <v>193831</v>
      </c>
      <c r="I16" s="100">
        <f>H16+G16</f>
        <v>394154</v>
      </c>
      <c r="J16" s="99">
        <v>24819.528999999977</v>
      </c>
      <c r="K16" s="98">
        <v>12358.210000000005</v>
      </c>
      <c r="L16" s="97">
        <f>K16+J16</f>
        <v>37177.73899999998</v>
      </c>
      <c r="M16" s="96">
        <v>527.3499999999998</v>
      </c>
      <c r="N16" s="95">
        <f>L16+M16</f>
        <v>37705.08899999998</v>
      </c>
      <c r="O16" s="118">
        <f>I16+C16</f>
        <v>1118168</v>
      </c>
      <c r="P16" s="93">
        <f>N16+F16</f>
        <v>46804.786999999975</v>
      </c>
    </row>
    <row r="17" spans="1:16" s="108" customFormat="1" ht="18" customHeight="1">
      <c r="A17" s="122"/>
      <c r="B17" s="80" t="s">
        <v>13</v>
      </c>
      <c r="C17" s="87">
        <v>823588</v>
      </c>
      <c r="D17" s="104">
        <v>7728.895999999994</v>
      </c>
      <c r="E17" s="103">
        <v>1048.1100000000006</v>
      </c>
      <c r="F17" s="102">
        <f>E17+D17</f>
        <v>8777.005999999994</v>
      </c>
      <c r="G17" s="87">
        <v>247368</v>
      </c>
      <c r="H17" s="86">
        <v>250328</v>
      </c>
      <c r="I17" s="100">
        <f>H17+G17</f>
        <v>497696</v>
      </c>
      <c r="J17" s="99">
        <v>20468.38300000001</v>
      </c>
      <c r="K17" s="98">
        <v>11053.642</v>
      </c>
      <c r="L17" s="97">
        <f>K17+J17</f>
        <v>31522.02500000001</v>
      </c>
      <c r="M17" s="96">
        <v>484.78</v>
      </c>
      <c r="N17" s="95">
        <f>L17+M17</f>
        <v>32006.805000000008</v>
      </c>
      <c r="O17" s="118">
        <f>I17+C17</f>
        <v>1321284</v>
      </c>
      <c r="P17" s="93">
        <f>N17+F17</f>
        <v>40783.811</v>
      </c>
    </row>
    <row r="18" spans="1:16" s="107" customFormat="1" ht="18" customHeight="1">
      <c r="A18" s="122"/>
      <c r="B18" s="80" t="s">
        <v>12</v>
      </c>
      <c r="C18" s="87">
        <v>925096</v>
      </c>
      <c r="D18" s="104">
        <v>7894.994</v>
      </c>
      <c r="E18" s="103">
        <v>1272.103</v>
      </c>
      <c r="F18" s="102">
        <f>E18+D18</f>
        <v>9167.097</v>
      </c>
      <c r="G18" s="87">
        <v>245574</v>
      </c>
      <c r="H18" s="86">
        <v>281837</v>
      </c>
      <c r="I18" s="100">
        <f>H18+G18</f>
        <v>527411</v>
      </c>
      <c r="J18" s="99">
        <v>19785.65999999999</v>
      </c>
      <c r="K18" s="98">
        <v>10941.337000000003</v>
      </c>
      <c r="L18" s="97">
        <f>K18+J18</f>
        <v>30726.996999999992</v>
      </c>
      <c r="M18" s="96">
        <v>582.0060000000003</v>
      </c>
      <c r="N18" s="95">
        <f>L18+M18</f>
        <v>31309.002999999993</v>
      </c>
      <c r="O18" s="118">
        <f>I18+C18</f>
        <v>1452507</v>
      </c>
      <c r="P18" s="93">
        <f>N18+F18</f>
        <v>40476.09999999999</v>
      </c>
    </row>
    <row r="19" spans="1:16" s="106" customFormat="1" ht="18" customHeight="1">
      <c r="A19" s="122"/>
      <c r="B19" s="80" t="s">
        <v>11</v>
      </c>
      <c r="C19" s="87">
        <v>924951</v>
      </c>
      <c r="D19" s="104">
        <v>7356.128999999996</v>
      </c>
      <c r="E19" s="103">
        <v>1212.6119999999999</v>
      </c>
      <c r="F19" s="102">
        <f>E19+D19</f>
        <v>8568.740999999996</v>
      </c>
      <c r="G19" s="87">
        <v>272824</v>
      </c>
      <c r="H19" s="86">
        <v>247906</v>
      </c>
      <c r="I19" s="100">
        <f>H19+G19</f>
        <v>520730</v>
      </c>
      <c r="J19" s="99">
        <v>20499.90400000001</v>
      </c>
      <c r="K19" s="98">
        <v>11079.870999999997</v>
      </c>
      <c r="L19" s="97">
        <f>K19+J19</f>
        <v>31579.77500000001</v>
      </c>
      <c r="M19" s="96">
        <v>521.1679999999999</v>
      </c>
      <c r="N19" s="95">
        <f>L19+M19</f>
        <v>32100.94300000001</v>
      </c>
      <c r="O19" s="118">
        <f>I19+C19</f>
        <v>1445681</v>
      </c>
      <c r="P19" s="93">
        <f>N19+F19</f>
        <v>40669.68400000001</v>
      </c>
    </row>
    <row r="20" spans="1:16" ht="18" customHeight="1">
      <c r="A20" s="122"/>
      <c r="B20" s="80" t="s">
        <v>10</v>
      </c>
      <c r="C20" s="87">
        <v>871266</v>
      </c>
      <c r="D20" s="104">
        <v>7793.950999999997</v>
      </c>
      <c r="E20" s="103">
        <v>1278.5389999999993</v>
      </c>
      <c r="F20" s="102">
        <f>E20+D20</f>
        <v>9072.489999999996</v>
      </c>
      <c r="G20" s="87">
        <v>225784</v>
      </c>
      <c r="H20" s="86">
        <v>199427</v>
      </c>
      <c r="I20" s="100">
        <f>H20+G20</f>
        <v>425211</v>
      </c>
      <c r="J20" s="99">
        <v>22213.030999999984</v>
      </c>
      <c r="K20" s="98">
        <v>12476.045000000002</v>
      </c>
      <c r="L20" s="97">
        <f>K20+J20</f>
        <v>34689.07599999999</v>
      </c>
      <c r="M20" s="96">
        <v>570.8090000000001</v>
      </c>
      <c r="N20" s="95">
        <f>L20+M20</f>
        <v>35259.88499999999</v>
      </c>
      <c r="O20" s="118">
        <f>I20+C20</f>
        <v>1296477</v>
      </c>
      <c r="P20" s="93">
        <f>N20+F20</f>
        <v>44332.374999999985</v>
      </c>
    </row>
    <row r="21" spans="1:16" s="123" customFormat="1" ht="18" customHeight="1">
      <c r="A21" s="124"/>
      <c r="B21" s="756" t="s">
        <v>9</v>
      </c>
      <c r="C21" s="757">
        <v>998863</v>
      </c>
      <c r="D21" s="758">
        <v>8195.342999999999</v>
      </c>
      <c r="E21" s="759">
        <v>1339.1940000000004</v>
      </c>
      <c r="F21" s="760">
        <f>E21+D21</f>
        <v>9534.537</v>
      </c>
      <c r="G21" s="757">
        <v>229128</v>
      </c>
      <c r="H21" s="761">
        <v>235013</v>
      </c>
      <c r="I21" s="762">
        <f>H21+G21</f>
        <v>464141</v>
      </c>
      <c r="J21" s="763">
        <v>26325.309000000016</v>
      </c>
      <c r="K21" s="764">
        <v>15938.195000000003</v>
      </c>
      <c r="L21" s="765">
        <f>K21+J21</f>
        <v>42263.504000000015</v>
      </c>
      <c r="M21" s="766">
        <v>638.6080000000002</v>
      </c>
      <c r="N21" s="767">
        <f>L21+M21</f>
        <v>42902.112000000016</v>
      </c>
      <c r="O21" s="768">
        <f>I21+C21</f>
        <v>1463004</v>
      </c>
      <c r="P21" s="769">
        <f>N21+F21</f>
        <v>52436.64900000002</v>
      </c>
    </row>
    <row r="22" spans="1:16" ht="18" customHeight="1">
      <c r="A22" s="122"/>
      <c r="B22" s="80" t="s">
        <v>20</v>
      </c>
      <c r="C22" s="87">
        <v>944194</v>
      </c>
      <c r="D22" s="104">
        <v>7647.925000000003</v>
      </c>
      <c r="E22" s="103">
        <v>1240.4259999999997</v>
      </c>
      <c r="F22" s="102">
        <f>E22+D22</f>
        <v>8888.351000000002</v>
      </c>
      <c r="G22" s="87">
        <v>217081</v>
      </c>
      <c r="H22" s="86">
        <v>238904</v>
      </c>
      <c r="I22" s="100">
        <f>H22+G22</f>
        <v>455985</v>
      </c>
      <c r="J22" s="99">
        <v>23877.136</v>
      </c>
      <c r="K22" s="98">
        <v>15340.528999999988</v>
      </c>
      <c r="L22" s="97">
        <f>K22+J22</f>
        <v>39217.664999999986</v>
      </c>
      <c r="M22" s="96">
        <v>684.8539999999997</v>
      </c>
      <c r="N22" s="121">
        <f>L22+M22</f>
        <v>39902.518999999986</v>
      </c>
      <c r="O22" s="118">
        <f>I22+C22</f>
        <v>1400179</v>
      </c>
      <c r="P22" s="93">
        <f>N22+F22</f>
        <v>48790.86999999999</v>
      </c>
    </row>
    <row r="23" spans="1:16" ht="18" customHeight="1" thickBot="1">
      <c r="A23" s="120"/>
      <c r="B23" s="80" t="s">
        <v>19</v>
      </c>
      <c r="C23" s="87">
        <v>1043194</v>
      </c>
      <c r="D23" s="104">
        <v>9780.840000000004</v>
      </c>
      <c r="E23" s="103">
        <v>1390.595</v>
      </c>
      <c r="F23" s="102">
        <f>E23+D23</f>
        <v>11171.435000000003</v>
      </c>
      <c r="G23" s="87">
        <v>240984</v>
      </c>
      <c r="H23" s="86">
        <v>294563</v>
      </c>
      <c r="I23" s="100">
        <f>H23+G23</f>
        <v>535547</v>
      </c>
      <c r="J23" s="99">
        <v>24601.020999999986</v>
      </c>
      <c r="K23" s="98">
        <v>16807.95899999999</v>
      </c>
      <c r="L23" s="97">
        <f>K23+J23</f>
        <v>41408.97999999998</v>
      </c>
      <c r="M23" s="96">
        <v>950.9329999999999</v>
      </c>
      <c r="N23" s="119">
        <f>L23+M23</f>
        <v>42359.91299999998</v>
      </c>
      <c r="O23" s="118">
        <f>I23+C23</f>
        <v>1578741</v>
      </c>
      <c r="P23" s="93">
        <f>N23+F23</f>
        <v>53531.34799999998</v>
      </c>
    </row>
    <row r="24" spans="1:16" ht="3.75" customHeight="1">
      <c r="A24" s="117"/>
      <c r="B24" s="116"/>
      <c r="C24" s="115"/>
      <c r="D24" s="114"/>
      <c r="E24" s="113"/>
      <c r="F24" s="112">
        <f>E24+D24</f>
        <v>0</v>
      </c>
      <c r="G24" s="66"/>
      <c r="H24" s="65"/>
      <c r="I24" s="67"/>
      <c r="J24" s="66"/>
      <c r="K24" s="65"/>
      <c r="L24" s="64"/>
      <c r="M24" s="111"/>
      <c r="N24" s="62">
        <f>L24+M24</f>
        <v>0</v>
      </c>
      <c r="O24" s="110"/>
      <c r="P24" s="60"/>
    </row>
    <row r="25" spans="1:16" ht="18" customHeight="1">
      <c r="A25" s="109"/>
      <c r="B25" s="80" t="s">
        <v>18</v>
      </c>
      <c r="C25" s="87">
        <v>1024970</v>
      </c>
      <c r="D25" s="104">
        <v>7086.655000000001</v>
      </c>
      <c r="E25" s="103">
        <v>1003.5830000000001</v>
      </c>
      <c r="F25" s="102">
        <f>E25+D25</f>
        <v>8090.238000000001</v>
      </c>
      <c r="G25" s="101">
        <v>284288</v>
      </c>
      <c r="H25" s="86">
        <v>261693</v>
      </c>
      <c r="I25" s="100">
        <f>H25+G25</f>
        <v>545981</v>
      </c>
      <c r="J25" s="99">
        <v>27088.933999999997</v>
      </c>
      <c r="K25" s="98">
        <v>14213.623000000003</v>
      </c>
      <c r="L25" s="97">
        <f>K25+J25</f>
        <v>41302.557</v>
      </c>
      <c r="M25" s="96">
        <v>630.667</v>
      </c>
      <c r="N25" s="95">
        <f>L25+M25</f>
        <v>41933.224</v>
      </c>
      <c r="O25" s="94">
        <f>I25+C25</f>
        <v>1570951</v>
      </c>
      <c r="P25" s="93">
        <f>N25+F25</f>
        <v>50023.462</v>
      </c>
    </row>
    <row r="26" spans="1:16" ht="18" customHeight="1">
      <c r="A26" s="109"/>
      <c r="B26" s="80" t="s">
        <v>17</v>
      </c>
      <c r="C26" s="87">
        <v>928323</v>
      </c>
      <c r="D26" s="104">
        <v>7931.109999999997</v>
      </c>
      <c r="E26" s="103">
        <v>1135.9940000000004</v>
      </c>
      <c r="F26" s="102">
        <f>E26+D26</f>
        <v>9067.103999999998</v>
      </c>
      <c r="G26" s="101">
        <v>202715</v>
      </c>
      <c r="H26" s="86">
        <v>188295</v>
      </c>
      <c r="I26" s="100">
        <f>H26+G26</f>
        <v>391010</v>
      </c>
      <c r="J26" s="99">
        <v>23549.742999999988</v>
      </c>
      <c r="K26" s="98">
        <v>13644.380000000005</v>
      </c>
      <c r="L26" s="97">
        <f>K26+J26</f>
        <v>37194.12299999999</v>
      </c>
      <c r="M26" s="96">
        <v>615.9159999999999</v>
      </c>
      <c r="N26" s="95">
        <f>L26+M26</f>
        <v>37810.03899999999</v>
      </c>
      <c r="O26" s="94">
        <f>I26+C26</f>
        <v>1319333</v>
      </c>
      <c r="P26" s="93">
        <f>N26+F26</f>
        <v>46877.14299999999</v>
      </c>
    </row>
    <row r="27" spans="1:16" ht="18" customHeight="1">
      <c r="A27" s="109"/>
      <c r="B27" s="80" t="s">
        <v>16</v>
      </c>
      <c r="C27" s="87">
        <v>1076945</v>
      </c>
      <c r="D27" s="104">
        <v>9036.668999999996</v>
      </c>
      <c r="E27" s="103">
        <v>1238.8320000000003</v>
      </c>
      <c r="F27" s="102">
        <f>E27+D27</f>
        <v>10275.500999999997</v>
      </c>
      <c r="G27" s="101">
        <v>250371</v>
      </c>
      <c r="H27" s="86">
        <v>216855</v>
      </c>
      <c r="I27" s="100">
        <f>H27+G27</f>
        <v>467226</v>
      </c>
      <c r="J27" s="99">
        <v>25382.67400000001</v>
      </c>
      <c r="K27" s="98">
        <v>16991.138000000003</v>
      </c>
      <c r="L27" s="97">
        <f>K27+J27</f>
        <v>42373.81200000001</v>
      </c>
      <c r="M27" s="96">
        <v>808.5249999999999</v>
      </c>
      <c r="N27" s="95">
        <f>L27+M27</f>
        <v>43182.337000000014</v>
      </c>
      <c r="O27" s="94">
        <f>I27+C27</f>
        <v>1544171</v>
      </c>
      <c r="P27" s="93">
        <f>N27+F27</f>
        <v>53457.83800000001</v>
      </c>
    </row>
    <row r="28" spans="1:16" ht="18" customHeight="1">
      <c r="A28" s="109">
        <v>2010</v>
      </c>
      <c r="B28" s="80" t="s">
        <v>15</v>
      </c>
      <c r="C28" s="87">
        <v>1009177</v>
      </c>
      <c r="D28" s="104">
        <v>7568.481000000003</v>
      </c>
      <c r="E28" s="103">
        <v>1186.8619999999996</v>
      </c>
      <c r="F28" s="102">
        <f>E28+D28</f>
        <v>8755.343000000003</v>
      </c>
      <c r="G28" s="101">
        <v>215471</v>
      </c>
      <c r="H28" s="86">
        <v>215500</v>
      </c>
      <c r="I28" s="100">
        <f>H28+G28</f>
        <v>430971</v>
      </c>
      <c r="J28" s="99">
        <v>28129.26999999998</v>
      </c>
      <c r="K28" s="98">
        <v>15637.245000000004</v>
      </c>
      <c r="L28" s="97">
        <f>K28+J28</f>
        <v>43766.514999999985</v>
      </c>
      <c r="M28" s="96">
        <v>787.1009999999995</v>
      </c>
      <c r="N28" s="95">
        <f>L28+M28</f>
        <v>44553.61599999999</v>
      </c>
      <c r="O28" s="94">
        <f>I28+C28</f>
        <v>1440148</v>
      </c>
      <c r="P28" s="93">
        <f>N28+F28</f>
        <v>53308.95899999999</v>
      </c>
    </row>
    <row r="29" spans="1:16" ht="18" customHeight="1">
      <c r="A29" s="109"/>
      <c r="B29" s="80" t="s">
        <v>14</v>
      </c>
      <c r="C29" s="87">
        <v>1057219</v>
      </c>
      <c r="D29" s="104">
        <v>8599.75</v>
      </c>
      <c r="E29" s="103">
        <v>1165.6399999999999</v>
      </c>
      <c r="F29" s="102">
        <f>E29+D29</f>
        <v>9765.39</v>
      </c>
      <c r="G29" s="101">
        <v>226400</v>
      </c>
      <c r="H29" s="86">
        <v>221447</v>
      </c>
      <c r="I29" s="100">
        <f>H29+G29</f>
        <v>447847</v>
      </c>
      <c r="J29" s="99">
        <v>25369.495999999985</v>
      </c>
      <c r="K29" s="98">
        <v>16339.443</v>
      </c>
      <c r="L29" s="97">
        <f>K29+J29</f>
        <v>41708.938999999984</v>
      </c>
      <c r="M29" s="96">
        <v>721.5259999999998</v>
      </c>
      <c r="N29" s="95">
        <f>L29+M29</f>
        <v>42430.46499999998</v>
      </c>
      <c r="O29" s="94">
        <f>I29+C29</f>
        <v>1505066</v>
      </c>
      <c r="P29" s="93">
        <f>N29+F29</f>
        <v>52195.85499999998</v>
      </c>
    </row>
    <row r="30" spans="1:16" s="108" customFormat="1" ht="18" customHeight="1">
      <c r="A30" s="109"/>
      <c r="B30" s="80" t="s">
        <v>13</v>
      </c>
      <c r="C30" s="87">
        <v>1123329</v>
      </c>
      <c r="D30" s="104">
        <v>8545.662999999997</v>
      </c>
      <c r="E30" s="103">
        <v>1083.4999999999998</v>
      </c>
      <c r="F30" s="102">
        <f>E30+D30</f>
        <v>9629.162999999997</v>
      </c>
      <c r="G30" s="101">
        <v>265899</v>
      </c>
      <c r="H30" s="86">
        <v>257366</v>
      </c>
      <c r="I30" s="100">
        <f>H30+G30</f>
        <v>523265</v>
      </c>
      <c r="J30" s="99">
        <v>21841.091999999997</v>
      </c>
      <c r="K30" s="98">
        <v>15501.852999999997</v>
      </c>
      <c r="L30" s="97">
        <f>K30+J30</f>
        <v>37342.94499999999</v>
      </c>
      <c r="M30" s="96">
        <v>752.5529999999999</v>
      </c>
      <c r="N30" s="95">
        <f>L30+M30</f>
        <v>38095.49799999999</v>
      </c>
      <c r="O30" s="94">
        <f>I30+C30</f>
        <v>1646594</v>
      </c>
      <c r="P30" s="93">
        <f>N30+F30</f>
        <v>47724.66099999999</v>
      </c>
    </row>
    <row r="31" spans="1:16" s="107" customFormat="1" ht="18" customHeight="1">
      <c r="A31" s="105"/>
      <c r="B31" s="80" t="s">
        <v>12</v>
      </c>
      <c r="C31" s="87">
        <v>1223306</v>
      </c>
      <c r="D31" s="104">
        <v>8474.816000000003</v>
      </c>
      <c r="E31" s="103">
        <v>1117.3740000000003</v>
      </c>
      <c r="F31" s="102">
        <f>E31+D31</f>
        <v>9592.190000000002</v>
      </c>
      <c r="G31" s="101">
        <v>288296</v>
      </c>
      <c r="H31" s="86">
        <v>323100</v>
      </c>
      <c r="I31" s="100">
        <f>H31+G31</f>
        <v>611396</v>
      </c>
      <c r="J31" s="99">
        <v>21729.269000000004</v>
      </c>
      <c r="K31" s="98">
        <v>16479.375000000007</v>
      </c>
      <c r="L31" s="97">
        <f>K31+J31</f>
        <v>38208.644000000015</v>
      </c>
      <c r="M31" s="96">
        <v>434.95899999999995</v>
      </c>
      <c r="N31" s="95">
        <f>L31+M31</f>
        <v>38643.60300000002</v>
      </c>
      <c r="O31" s="94">
        <f>I31+C31</f>
        <v>1834702</v>
      </c>
      <c r="P31" s="93">
        <f>N31+F31</f>
        <v>48235.79300000002</v>
      </c>
    </row>
    <row r="32" spans="1:16" s="106" customFormat="1" ht="18" customHeight="1">
      <c r="A32" s="105"/>
      <c r="B32" s="80" t="s">
        <v>11</v>
      </c>
      <c r="C32" s="87">
        <v>1186449</v>
      </c>
      <c r="D32" s="104">
        <v>8176.133</v>
      </c>
      <c r="E32" s="103">
        <v>1181.3130000000003</v>
      </c>
      <c r="F32" s="102">
        <f>E32+D32</f>
        <v>9357.446</v>
      </c>
      <c r="G32" s="101">
        <v>310033</v>
      </c>
      <c r="H32" s="86">
        <v>280914</v>
      </c>
      <c r="I32" s="100">
        <f>H32+G32</f>
        <v>590947</v>
      </c>
      <c r="J32" s="99">
        <v>21442.39699999999</v>
      </c>
      <c r="K32" s="98">
        <v>15547.732</v>
      </c>
      <c r="L32" s="97">
        <f>K32+J32</f>
        <v>36990.128999999986</v>
      </c>
      <c r="M32" s="96">
        <v>358.597</v>
      </c>
      <c r="N32" s="95">
        <f>L32+M32</f>
        <v>37348.72599999999</v>
      </c>
      <c r="O32" s="94">
        <f>I32+C32</f>
        <v>1777396</v>
      </c>
      <c r="P32" s="93">
        <f>N32+F32</f>
        <v>46706.17199999999</v>
      </c>
    </row>
    <row r="33" spans="1:16" ht="18" customHeight="1">
      <c r="A33" s="105"/>
      <c r="B33" s="80" t="s">
        <v>10</v>
      </c>
      <c r="C33" s="87">
        <v>1102101</v>
      </c>
      <c r="D33" s="104">
        <v>9193.16200000001</v>
      </c>
      <c r="E33" s="103">
        <v>1278.470999999999</v>
      </c>
      <c r="F33" s="102">
        <f>E33+D33</f>
        <v>10471.633000000009</v>
      </c>
      <c r="G33" s="101">
        <v>255954</v>
      </c>
      <c r="H33" s="86">
        <v>225061</v>
      </c>
      <c r="I33" s="100">
        <f>H33+G33</f>
        <v>481015</v>
      </c>
      <c r="J33" s="99">
        <v>22869.74600000001</v>
      </c>
      <c r="K33" s="98">
        <v>15876.318000000001</v>
      </c>
      <c r="L33" s="97">
        <f>K33+J33</f>
        <v>38746.06400000001</v>
      </c>
      <c r="M33" s="96">
        <v>473.58799999999997</v>
      </c>
      <c r="N33" s="95">
        <f>L33+M33</f>
        <v>39219.65200000002</v>
      </c>
      <c r="O33" s="94">
        <f>I33+C33</f>
        <v>1583116</v>
      </c>
      <c r="P33" s="93">
        <f>N33+F33</f>
        <v>49691.285000000025</v>
      </c>
    </row>
    <row r="34" spans="1:16" s="91" customFormat="1" ht="18" customHeight="1" thickBot="1">
      <c r="A34" s="92"/>
      <c r="B34" s="756" t="s">
        <v>9</v>
      </c>
      <c r="C34" s="757">
        <v>1206244</v>
      </c>
      <c r="D34" s="758">
        <v>9774.888999999997</v>
      </c>
      <c r="E34" s="759">
        <v>1172.3360000000011</v>
      </c>
      <c r="F34" s="760">
        <f>E34+D34</f>
        <v>10947.224999999999</v>
      </c>
      <c r="G34" s="770">
        <v>266448</v>
      </c>
      <c r="H34" s="761">
        <v>269287</v>
      </c>
      <c r="I34" s="762">
        <f>H34+G34</f>
        <v>535735</v>
      </c>
      <c r="J34" s="763">
        <v>24179.51000000001</v>
      </c>
      <c r="K34" s="764">
        <v>17619.986000000008</v>
      </c>
      <c r="L34" s="765">
        <f>K34+J34</f>
        <v>41799.496000000014</v>
      </c>
      <c r="M34" s="766">
        <v>549.616</v>
      </c>
      <c r="N34" s="767">
        <f>L34+M34</f>
        <v>42349.112000000016</v>
      </c>
      <c r="O34" s="771">
        <f>I34+C34</f>
        <v>1741979</v>
      </c>
      <c r="P34" s="769">
        <f>N34+F34</f>
        <v>53296.337000000014</v>
      </c>
    </row>
    <row r="35" spans="1:16" ht="18" customHeight="1">
      <c r="A35" s="90" t="s">
        <v>8</v>
      </c>
      <c r="B35" s="70"/>
      <c r="C35" s="66"/>
      <c r="D35" s="65"/>
      <c r="E35" s="69"/>
      <c r="F35" s="68"/>
      <c r="G35" s="66"/>
      <c r="H35" s="65"/>
      <c r="I35" s="64"/>
      <c r="J35" s="66"/>
      <c r="K35" s="65"/>
      <c r="L35" s="64"/>
      <c r="M35" s="89"/>
      <c r="N35" s="62"/>
      <c r="O35" s="61"/>
      <c r="P35" s="60"/>
    </row>
    <row r="36" spans="1:16" ht="18" customHeight="1">
      <c r="A36" s="59" t="s">
        <v>7</v>
      </c>
      <c r="B36" s="80"/>
      <c r="C36" s="87">
        <f>SUM(C12:C21)</f>
        <v>8169496</v>
      </c>
      <c r="D36" s="86">
        <f>SUM(D12:D21)</f>
        <v>77233.03299999997</v>
      </c>
      <c r="E36" s="83">
        <f>SUM(E12:E21)</f>
        <v>11484.530999999999</v>
      </c>
      <c r="F36" s="88">
        <f>SUM(F12:F21)</f>
        <v>88717.56399999997</v>
      </c>
      <c r="G36" s="87">
        <f>SUM(G12:G21)</f>
        <v>2306964</v>
      </c>
      <c r="H36" s="86">
        <f>SUM(H12:H21)</f>
        <v>2225001</v>
      </c>
      <c r="I36" s="85">
        <f>SUM(I12:I21)</f>
        <v>4531965</v>
      </c>
      <c r="J36" s="87">
        <f>SUM(J12:J21)</f>
        <v>230564.191</v>
      </c>
      <c r="K36" s="86">
        <f>SUM(K12:K21)</f>
        <v>119528.133</v>
      </c>
      <c r="L36" s="85">
        <f>SUM(L12:L21)</f>
        <v>350092.324</v>
      </c>
      <c r="M36" s="84">
        <f>SUM(M12:M21)</f>
        <v>5142.412</v>
      </c>
      <c r="N36" s="83">
        <f>SUM(N12:N21)</f>
        <v>355234.73600000003</v>
      </c>
      <c r="O36" s="82">
        <f>SUM(O12:O21)</f>
        <v>12701461</v>
      </c>
      <c r="P36" s="81">
        <f>SUM(P12:P21)</f>
        <v>443952.3</v>
      </c>
    </row>
    <row r="37" spans="1:16" ht="18" customHeight="1" thickBot="1">
      <c r="A37" s="59" t="s">
        <v>6</v>
      </c>
      <c r="B37" s="80"/>
      <c r="C37" s="75">
        <f>SUM(C25:C34)</f>
        <v>10938063</v>
      </c>
      <c r="D37" s="77">
        <f>SUM(D25:D34)</f>
        <v>84387.32800000001</v>
      </c>
      <c r="E37" s="74">
        <f>SUM(E25:E34)</f>
        <v>11563.905</v>
      </c>
      <c r="F37" s="79">
        <f>SUM(F25:F34)</f>
        <v>95951.23300000001</v>
      </c>
      <c r="G37" s="78">
        <f>SUM(G25:G34)</f>
        <v>2565875</v>
      </c>
      <c r="H37" s="77">
        <f>SUM(H25:H34)</f>
        <v>2459518</v>
      </c>
      <c r="I37" s="76">
        <f>SUM(I25:I34)</f>
        <v>5025393</v>
      </c>
      <c r="J37" s="78">
        <f>SUM(J25:J34)</f>
        <v>241582.13099999996</v>
      </c>
      <c r="K37" s="77">
        <f>SUM(K25:K34)</f>
        <v>157851.09300000005</v>
      </c>
      <c r="L37" s="76">
        <f>SUM(L25:L34)</f>
        <v>399433.22400000005</v>
      </c>
      <c r="M37" s="75">
        <f>SUM(M25:M34)</f>
        <v>6133.047999999999</v>
      </c>
      <c r="N37" s="74">
        <f>SUM(N25:N34)</f>
        <v>405566.272</v>
      </c>
      <c r="O37" s="73">
        <f>SUM(O25:O34)</f>
        <v>15963456</v>
      </c>
      <c r="P37" s="72">
        <f>SUM(P25:P34)</f>
        <v>501517.50499999995</v>
      </c>
    </row>
    <row r="38" spans="1:16" ht="16.5" customHeight="1">
      <c r="A38" s="71" t="s">
        <v>5</v>
      </c>
      <c r="B38" s="70"/>
      <c r="C38" s="66"/>
      <c r="D38" s="65"/>
      <c r="E38" s="69"/>
      <c r="F38" s="68"/>
      <c r="G38" s="66"/>
      <c r="H38" s="65"/>
      <c r="I38" s="67"/>
      <c r="J38" s="66"/>
      <c r="K38" s="65"/>
      <c r="L38" s="64"/>
      <c r="M38" s="63"/>
      <c r="N38" s="62"/>
      <c r="O38" s="61"/>
      <c r="P38" s="60"/>
    </row>
    <row r="39" spans="1:16" ht="16.5" customHeight="1">
      <c r="A39" s="59" t="s">
        <v>4</v>
      </c>
      <c r="B39" s="58"/>
      <c r="C39" s="30">
        <f>(C34/C21-1)*100</f>
        <v>20.761706059789976</v>
      </c>
      <c r="D39" s="56">
        <f>(D34/D21-1)*100</f>
        <v>19.273702150111326</v>
      </c>
      <c r="E39" s="33">
        <f>(E34/E21-1)*100</f>
        <v>-12.459583898972005</v>
      </c>
      <c r="F39" s="32">
        <f>(F34/F21-1)*100</f>
        <v>14.816534877362141</v>
      </c>
      <c r="G39" s="30">
        <f>(G34/G21-1)*100</f>
        <v>16.287839111762857</v>
      </c>
      <c r="H39" s="29">
        <f>(H34/H21-1)*100</f>
        <v>14.583874083561344</v>
      </c>
      <c r="I39" s="33">
        <f>(I34/I21-1)*100</f>
        <v>15.425054024531338</v>
      </c>
      <c r="J39" s="57">
        <f>(J34/J21-1)*100</f>
        <v>-8.151087609266073</v>
      </c>
      <c r="K39" s="56">
        <f>(K34/K21-1)*100</f>
        <v>10.551953969693596</v>
      </c>
      <c r="L39" s="55">
        <f>(L34/L21-1)*100</f>
        <v>-1.097892877031681</v>
      </c>
      <c r="M39" s="54">
        <f>(M34/M21-1)*100</f>
        <v>-13.935309297722576</v>
      </c>
      <c r="N39" s="33">
        <f>(N34/N21-1)*100</f>
        <v>-1.2889808315264317</v>
      </c>
      <c r="O39" s="53">
        <f>(O34/O21-1)*100</f>
        <v>19.06864232770382</v>
      </c>
      <c r="P39" s="52">
        <f>(P34/P21-1)*100</f>
        <v>1.6394792886173848</v>
      </c>
    </row>
    <row r="40" spans="1:16" ht="6.75" customHeight="1" thickBot="1">
      <c r="A40" s="51"/>
      <c r="B40" s="50"/>
      <c r="C40" s="49"/>
      <c r="D40" s="48"/>
      <c r="E40" s="47"/>
      <c r="F40" s="46"/>
      <c r="G40" s="44"/>
      <c r="H40" s="43"/>
      <c r="I40" s="45"/>
      <c r="J40" s="44"/>
      <c r="K40" s="43"/>
      <c r="L40" s="42"/>
      <c r="M40" s="41"/>
      <c r="N40" s="40"/>
      <c r="O40" s="39"/>
      <c r="P40" s="38"/>
    </row>
    <row r="41" spans="1:16" ht="16.5" customHeight="1">
      <c r="A41" s="37" t="s">
        <v>3</v>
      </c>
      <c r="B41" s="36"/>
      <c r="C41" s="35"/>
      <c r="D41" s="34"/>
      <c r="E41" s="33"/>
      <c r="F41" s="32"/>
      <c r="G41" s="30"/>
      <c r="H41" s="29"/>
      <c r="I41" s="31"/>
      <c r="J41" s="30"/>
      <c r="K41" s="29"/>
      <c r="L41" s="28"/>
      <c r="M41" s="27"/>
      <c r="N41" s="26"/>
      <c r="O41" s="25"/>
      <c r="P41" s="24"/>
    </row>
    <row r="42" spans="1:16" ht="16.5" customHeight="1" thickBot="1">
      <c r="A42" s="23" t="s">
        <v>2</v>
      </c>
      <c r="B42" s="22"/>
      <c r="C42" s="20">
        <f>(C37/C36-1)*100</f>
        <v>33.889079571126544</v>
      </c>
      <c r="D42" s="16">
        <f>(D37/D36-1)*100</f>
        <v>9.263257860143925</v>
      </c>
      <c r="E42" s="18">
        <f>(E37/E36-1)*100</f>
        <v>0.6911383669041538</v>
      </c>
      <c r="F42" s="21">
        <f>(F37/F36-1)*100</f>
        <v>8.15359290072486</v>
      </c>
      <c r="G42" s="20">
        <f>(G37/G36-1)*100</f>
        <v>11.223018651353023</v>
      </c>
      <c r="H42" s="19">
        <f>(H37/H36-1)*100</f>
        <v>10.540085150523538</v>
      </c>
      <c r="I42" s="18">
        <f>(I37/I36-1)*100</f>
        <v>10.887727508928236</v>
      </c>
      <c r="J42" s="17">
        <f>(J37/J36-1)*100</f>
        <v>4.778686556751555</v>
      </c>
      <c r="K42" s="16">
        <f>(K37/K36-1)*100</f>
        <v>32.061874504473394</v>
      </c>
      <c r="L42" s="15">
        <f>(L37/L36-1)*100</f>
        <v>14.093682328207802</v>
      </c>
      <c r="M42" s="14">
        <f>(M37/M36-1)*100</f>
        <v>19.26403407583832</v>
      </c>
      <c r="N42" s="13">
        <f>(N37/N36-1)*100</f>
        <v>14.16852883440991</v>
      </c>
      <c r="O42" s="12">
        <f>(O37/O36-1)*100</f>
        <v>25.682045553657183</v>
      </c>
      <c r="P42" s="11">
        <f>(P37/P36-1)*100</f>
        <v>12.96652928704276</v>
      </c>
    </row>
    <row r="43" spans="1:13" ht="17.25" customHeight="1" thickTop="1">
      <c r="A43" s="6" t="s">
        <v>1</v>
      </c>
      <c r="B43" s="10"/>
      <c r="C43" s="9"/>
      <c r="D43" s="9"/>
      <c r="E43" s="9"/>
      <c r="F43" s="8"/>
      <c r="G43" s="8"/>
      <c r="H43" s="8"/>
      <c r="I43" s="8"/>
      <c r="J43" s="8"/>
      <c r="K43" s="8"/>
      <c r="L43" s="8"/>
      <c r="M43" s="7"/>
    </row>
    <row r="44" spans="1:12" ht="13.5" customHeight="1">
      <c r="A44" s="6" t="s">
        <v>0</v>
      </c>
      <c r="B44" s="5"/>
      <c r="C44" s="5"/>
      <c r="D44" s="5"/>
      <c r="E44" s="5"/>
      <c r="F44" s="3"/>
      <c r="G44" s="3"/>
      <c r="H44" s="3"/>
      <c r="I44" s="3"/>
      <c r="J44" s="3"/>
      <c r="K44" s="3"/>
      <c r="L44" s="3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65525" ht="13.5">
      <c r="C65525" s="2" t="e">
        <f>((C65521/C65508)-1)*100</f>
        <v>#DIV/0!</v>
      </c>
    </row>
  </sheetData>
  <sheetProtection/>
  <mergeCells count="18">
    <mergeCell ref="O9:O11"/>
    <mergeCell ref="A25:A27"/>
    <mergeCell ref="P9:P11"/>
    <mergeCell ref="F9:F11"/>
    <mergeCell ref="C7:F8"/>
    <mergeCell ref="N9:N11"/>
    <mergeCell ref="G7:N8"/>
    <mergeCell ref="M9:M11"/>
    <mergeCell ref="A28:A30"/>
    <mergeCell ref="O1:P1"/>
    <mergeCell ref="A4:P5"/>
    <mergeCell ref="O7:P7"/>
    <mergeCell ref="A12:A23"/>
    <mergeCell ref="A9:B9"/>
    <mergeCell ref="G9:I9"/>
    <mergeCell ref="C9:C11"/>
    <mergeCell ref="D9:D11"/>
    <mergeCell ref="E9:E11"/>
  </mergeCells>
  <conditionalFormatting sqref="A39:B39 Q39:IV39 A42:B42 Q42:IV42">
    <cfRule type="cellIs" priority="3" dxfId="1" operator="lessThan" stopIfTrue="1">
      <formula>0</formula>
    </cfRule>
  </conditionalFormatting>
  <conditionalFormatting sqref="C38:P42">
    <cfRule type="cellIs" priority="1" dxfId="8" operator="lessThan" stopIfTrue="1">
      <formula>0</formula>
    </cfRule>
    <cfRule type="cellIs" priority="2" dxfId="0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zoomScalePageLayoutView="0" workbookViewId="0" topLeftCell="A1">
      <pane xSplit="14715" topLeftCell="J1" activePane="topLeft" state="split"/>
      <selection pane="topLeft" activeCell="A9" sqref="A9"/>
      <selection pane="topRight" activeCell="J1" sqref="J1"/>
    </sheetView>
  </sheetViews>
  <sheetFormatPr defaultColWidth="9.140625" defaultRowHeight="12.75"/>
  <cols>
    <col min="1" max="1" width="25.140625" style="209" customWidth="1"/>
    <col min="2" max="2" width="12.421875" style="209" customWidth="1"/>
    <col min="3" max="3" width="9.00390625" style="209" customWidth="1"/>
    <col min="4" max="4" width="11.28125" style="209" customWidth="1"/>
    <col min="5" max="5" width="7.421875" style="209" customWidth="1"/>
    <col min="6" max="6" width="11.28125" style="209" customWidth="1"/>
    <col min="7" max="7" width="8.8515625" style="209" customWidth="1"/>
    <col min="8" max="8" width="10.28125" style="209" customWidth="1"/>
    <col min="9" max="9" width="7.28125" style="209" customWidth="1"/>
    <col min="10" max="16384" width="9.140625" style="209" customWidth="1"/>
  </cols>
  <sheetData>
    <row r="1" spans="8:9" ht="18.75" thickBot="1">
      <c r="H1" s="244" t="s">
        <v>36</v>
      </c>
      <c r="I1" s="243"/>
    </row>
    <row r="2" ht="7.5" customHeight="1" thickBot="1"/>
    <row r="3" spans="1:9" ht="30" customHeight="1" thickBot="1">
      <c r="A3" s="242" t="s">
        <v>54</v>
      </c>
      <c r="B3" s="241"/>
      <c r="C3" s="241"/>
      <c r="D3" s="241"/>
      <c r="E3" s="241"/>
      <c r="F3" s="241"/>
      <c r="G3" s="241"/>
      <c r="H3" s="241"/>
      <c r="I3" s="240"/>
    </row>
    <row r="4" spans="1:9" ht="14.25" thickBot="1">
      <c r="A4" s="239" t="s">
        <v>53</v>
      </c>
      <c r="B4" s="238" t="s">
        <v>52</v>
      </c>
      <c r="C4" s="235"/>
      <c r="D4" s="237"/>
      <c r="E4" s="236"/>
      <c r="F4" s="235" t="s">
        <v>51</v>
      </c>
      <c r="G4" s="235"/>
      <c r="H4" s="235"/>
      <c r="I4" s="234"/>
    </row>
    <row r="5" spans="1:9" s="229" customFormat="1" ht="26.25" thickBot="1">
      <c r="A5" s="233"/>
      <c r="B5" s="231" t="s">
        <v>50</v>
      </c>
      <c r="C5" s="232" t="s">
        <v>47</v>
      </c>
      <c r="D5" s="231" t="s">
        <v>49</v>
      </c>
      <c r="E5" s="232" t="s">
        <v>45</v>
      </c>
      <c r="F5" s="231" t="s">
        <v>48</v>
      </c>
      <c r="G5" s="232" t="s">
        <v>47</v>
      </c>
      <c r="H5" s="231" t="s">
        <v>46</v>
      </c>
      <c r="I5" s="230" t="s">
        <v>45</v>
      </c>
    </row>
    <row r="6" spans="1:9" s="212" customFormat="1" ht="16.5" customHeight="1" thickBot="1">
      <c r="A6" s="228" t="s">
        <v>32</v>
      </c>
      <c r="B6" s="226">
        <f>SUM(B7:B13)</f>
        <v>1206244</v>
      </c>
      <c r="C6" s="227">
        <f>(B6/$B$6)</f>
        <v>1</v>
      </c>
      <c r="D6" s="226">
        <f>SUM(D7:D13)</f>
        <v>998863</v>
      </c>
      <c r="E6" s="225">
        <f>(B6/D6-1)*100</f>
        <v>20.761706059789976</v>
      </c>
      <c r="F6" s="226">
        <f>SUM(F7:F13)</f>
        <v>10938063</v>
      </c>
      <c r="G6" s="227">
        <f>(F6/$F$6)</f>
        <v>1</v>
      </c>
      <c r="H6" s="226">
        <f>SUM(H7:H13)</f>
        <v>8169496</v>
      </c>
      <c r="I6" s="225">
        <f>(F6/H6-1)*100</f>
        <v>33.889079571126544</v>
      </c>
    </row>
    <row r="7" spans="1:9" s="212" customFormat="1" ht="16.5" customHeight="1" thickTop="1">
      <c r="A7" s="224" t="s">
        <v>44</v>
      </c>
      <c r="B7" s="223">
        <v>636006</v>
      </c>
      <c r="C7" s="220">
        <f>B7/$B$6</f>
        <v>0.5272614827514168</v>
      </c>
      <c r="D7" s="223">
        <v>330208</v>
      </c>
      <c r="E7" s="221">
        <f>(B7/D7-1)*100</f>
        <v>92.60768969861421</v>
      </c>
      <c r="F7" s="223">
        <v>4251209</v>
      </c>
      <c r="G7" s="220">
        <f>(F7/$F$6)</f>
        <v>0.3886619596175301</v>
      </c>
      <c r="H7" s="223">
        <v>2906309</v>
      </c>
      <c r="I7" s="218">
        <f>(F7/H7-1)*100</f>
        <v>46.275189596151</v>
      </c>
    </row>
    <row r="8" spans="1:9" s="212" customFormat="1" ht="16.5" customHeight="1">
      <c r="A8" s="222" t="s">
        <v>43</v>
      </c>
      <c r="B8" s="219">
        <v>243993</v>
      </c>
      <c r="C8" s="220">
        <f>B8/$B$6</f>
        <v>0.2022749957719997</v>
      </c>
      <c r="D8" s="219">
        <v>190523</v>
      </c>
      <c r="E8" s="221">
        <f>(B8/D8-1)*100</f>
        <v>28.06485306235993</v>
      </c>
      <c r="F8" s="219">
        <v>2326558</v>
      </c>
      <c r="G8" s="220">
        <f>(F8/$F$6)</f>
        <v>0.21270292555455203</v>
      </c>
      <c r="H8" s="219">
        <v>1160706</v>
      </c>
      <c r="I8" s="218">
        <f>(F8/H8-1)*100</f>
        <v>100.44335085715073</v>
      </c>
    </row>
    <row r="9" spans="1:9" s="212" customFormat="1" ht="16.5" customHeight="1">
      <c r="A9" s="222" t="s">
        <v>352</v>
      </c>
      <c r="B9" s="219">
        <v>186567</v>
      </c>
      <c r="C9" s="220">
        <f>B9/$B$6</f>
        <v>0.15466771233680748</v>
      </c>
      <c r="D9" s="219">
        <v>176596</v>
      </c>
      <c r="E9" s="218">
        <f>(B9/D9-1)*100</f>
        <v>5.646220752451914</v>
      </c>
      <c r="F9" s="219">
        <v>1670661</v>
      </c>
      <c r="G9" s="220">
        <f>(F9/$F$6)</f>
        <v>0.15273828647723092</v>
      </c>
      <c r="H9" s="219">
        <v>1464437</v>
      </c>
      <c r="I9" s="218">
        <f>(F9/H9-1)*100</f>
        <v>14.082135318897304</v>
      </c>
    </row>
    <row r="10" spans="1:9" s="212" customFormat="1" ht="16.5" customHeight="1">
      <c r="A10" s="222" t="s">
        <v>41</v>
      </c>
      <c r="B10" s="219">
        <v>70998</v>
      </c>
      <c r="C10" s="220">
        <f>B10/$B$6</f>
        <v>0.058858738364708965</v>
      </c>
      <c r="D10" s="219">
        <v>76444</v>
      </c>
      <c r="E10" s="221">
        <f>(B10/D10-1)*100</f>
        <v>-7.1241693265658546</v>
      </c>
      <c r="F10" s="219">
        <v>699262</v>
      </c>
      <c r="G10" s="220">
        <f>(F10/$F$6)</f>
        <v>0.06392923500257769</v>
      </c>
      <c r="H10" s="219">
        <v>712473</v>
      </c>
      <c r="I10" s="218">
        <f>(F10/H10-1)*100</f>
        <v>-1.8542457047495131</v>
      </c>
    </row>
    <row r="11" spans="1:9" s="212" customFormat="1" ht="16.5" customHeight="1">
      <c r="A11" s="222" t="s">
        <v>40</v>
      </c>
      <c r="B11" s="219">
        <v>35645</v>
      </c>
      <c r="C11" s="220">
        <f>B11/$B$6</f>
        <v>0.02955040605383322</v>
      </c>
      <c r="D11" s="219">
        <v>26965</v>
      </c>
      <c r="E11" s="218">
        <f>(B11/D11-1)*100</f>
        <v>32.18987576488039</v>
      </c>
      <c r="F11" s="219">
        <v>287916</v>
      </c>
      <c r="G11" s="220">
        <f>(F11/$F$6)</f>
        <v>0.026322393645017404</v>
      </c>
      <c r="H11" s="219">
        <v>224925</v>
      </c>
      <c r="I11" s="218">
        <f>(F11/H11-1)*100</f>
        <v>28.00533511170391</v>
      </c>
    </row>
    <row r="12" spans="1:9" s="212" customFormat="1" ht="16.5" customHeight="1">
      <c r="A12" s="222" t="s">
        <v>39</v>
      </c>
      <c r="B12" s="219">
        <v>19691</v>
      </c>
      <c r="C12" s="220">
        <f>B12/$B$6</f>
        <v>0.01632422627594417</v>
      </c>
      <c r="D12" s="219">
        <v>16605</v>
      </c>
      <c r="E12" s="221">
        <f>(B12/D12-1)*100</f>
        <v>18.584763625414034</v>
      </c>
      <c r="F12" s="219">
        <v>156099</v>
      </c>
      <c r="G12" s="220">
        <f>(F12/$F$6)</f>
        <v>0.01427117397294201</v>
      </c>
      <c r="H12" s="219">
        <v>133776</v>
      </c>
      <c r="I12" s="218">
        <f>(F12/H12-1)*100</f>
        <v>16.686849659131674</v>
      </c>
    </row>
    <row r="13" spans="1:9" s="212" customFormat="1" ht="16.5" customHeight="1" thickBot="1">
      <c r="A13" s="217" t="s">
        <v>38</v>
      </c>
      <c r="B13" s="214">
        <v>13344</v>
      </c>
      <c r="C13" s="215">
        <f>B13/$B$6</f>
        <v>0.011062438445289676</v>
      </c>
      <c r="D13" s="214">
        <v>181522</v>
      </c>
      <c r="E13" s="216">
        <f>(B13/D13-1)*100</f>
        <v>-92.64882493582046</v>
      </c>
      <c r="F13" s="214">
        <v>1546358</v>
      </c>
      <c r="G13" s="215">
        <f>(F13/$F$6)</f>
        <v>0.14137402573014984</v>
      </c>
      <c r="H13" s="214">
        <v>1566870</v>
      </c>
      <c r="I13" s="213">
        <f>(F13/H13-1)*100</f>
        <v>-1.3091066904082682</v>
      </c>
    </row>
    <row r="14" s="211" customFormat="1" ht="14.25">
      <c r="A14" s="210" t="s">
        <v>37</v>
      </c>
    </row>
    <row r="15" ht="14.25">
      <c r="A15" s="210" t="s">
        <v>351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3" dxfId="1" operator="lessThan" stopIfTrue="1">
      <formula>0</formula>
    </cfRule>
  </conditionalFormatting>
  <conditionalFormatting sqref="I6:I13 E6:E13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A1">
      <pane xSplit="14190" topLeftCell="J1" activePane="topLeft" state="split"/>
      <selection pane="topLeft" activeCell="A22" sqref="A22"/>
      <selection pane="topRight" activeCell="J1" sqref="J1"/>
    </sheetView>
  </sheetViews>
  <sheetFormatPr defaultColWidth="9.140625" defaultRowHeight="12.75"/>
  <cols>
    <col min="1" max="1" width="26.140625" style="245" customWidth="1"/>
    <col min="2" max="2" width="10.28125" style="245" customWidth="1"/>
    <col min="3" max="3" width="10.421875" style="245" customWidth="1"/>
    <col min="4" max="4" width="9.28125" style="245" customWidth="1"/>
    <col min="5" max="5" width="8.28125" style="245" customWidth="1"/>
    <col min="6" max="6" width="10.57421875" style="245" customWidth="1"/>
    <col min="7" max="7" width="9.28125" style="245" customWidth="1"/>
    <col min="8" max="8" width="10.7109375" style="245" customWidth="1"/>
    <col min="9" max="9" width="7.421875" style="245" customWidth="1"/>
    <col min="10" max="16384" width="9.140625" style="245" customWidth="1"/>
  </cols>
  <sheetData>
    <row r="1" spans="8:9" ht="18.75" thickBot="1">
      <c r="H1" s="244" t="s">
        <v>36</v>
      </c>
      <c r="I1" s="243"/>
    </row>
    <row r="2" ht="3" customHeight="1" thickBot="1"/>
    <row r="3" spans="1:9" ht="26.25" customHeight="1" thickBot="1">
      <c r="A3" s="267" t="s">
        <v>65</v>
      </c>
      <c r="B3" s="266"/>
      <c r="C3" s="266"/>
      <c r="D3" s="266"/>
      <c r="E3" s="266"/>
      <c r="F3" s="266"/>
      <c r="G3" s="266"/>
      <c r="H3" s="266"/>
      <c r="I3" s="265"/>
    </row>
    <row r="4" spans="1:9" ht="14.25" thickBot="1">
      <c r="A4" s="239" t="s">
        <v>53</v>
      </c>
      <c r="B4" s="238" t="s">
        <v>52</v>
      </c>
      <c r="C4" s="235"/>
      <c r="D4" s="237"/>
      <c r="E4" s="236"/>
      <c r="F4" s="235" t="s">
        <v>51</v>
      </c>
      <c r="G4" s="235"/>
      <c r="H4" s="235"/>
      <c r="I4" s="234"/>
    </row>
    <row r="5" spans="1:9" s="264" customFormat="1" ht="33.75" customHeight="1" thickBot="1">
      <c r="A5" s="233"/>
      <c r="B5" s="231" t="s">
        <v>50</v>
      </c>
      <c r="C5" s="232" t="s">
        <v>47</v>
      </c>
      <c r="D5" s="231" t="s">
        <v>49</v>
      </c>
      <c r="E5" s="232" t="s">
        <v>45</v>
      </c>
      <c r="F5" s="231" t="s">
        <v>48</v>
      </c>
      <c r="G5" s="232" t="s">
        <v>47</v>
      </c>
      <c r="H5" s="231" t="s">
        <v>46</v>
      </c>
      <c r="I5" s="230" t="s">
        <v>45</v>
      </c>
    </row>
    <row r="6" spans="1:9" s="258" customFormat="1" ht="16.5" customHeight="1" thickBot="1">
      <c r="A6" s="263" t="s">
        <v>32</v>
      </c>
      <c r="B6" s="260">
        <f>SUM(B7:B19)</f>
        <v>9774.889</v>
      </c>
      <c r="C6" s="262">
        <f>(B6/$B$6)</f>
        <v>1</v>
      </c>
      <c r="D6" s="260">
        <f>SUM(D7:D19)</f>
        <v>8195.343</v>
      </c>
      <c r="E6" s="259">
        <f>(B6/D6-1)*100</f>
        <v>19.273702150111326</v>
      </c>
      <c r="F6" s="260">
        <f>SUM(F7:F19)</f>
        <v>84387.32800000005</v>
      </c>
      <c r="G6" s="261">
        <f>(F6/$F$6)*100</f>
        <v>100</v>
      </c>
      <c r="H6" s="260">
        <f>SUM(H7:H19)</f>
        <v>77233.03300000001</v>
      </c>
      <c r="I6" s="259">
        <f>(F6/H6-1)*100</f>
        <v>9.263257860143902</v>
      </c>
    </row>
    <row r="7" spans="1:9" s="246" customFormat="1" ht="16.5" customHeight="1" thickTop="1">
      <c r="A7" s="256" t="s">
        <v>64</v>
      </c>
      <c r="B7" s="253">
        <v>2578.9589999999994</v>
      </c>
      <c r="C7" s="254">
        <f>B7/$B$6</f>
        <v>0.2638351187415018</v>
      </c>
      <c r="D7" s="253">
        <v>1852.126</v>
      </c>
      <c r="E7" s="255">
        <f>(B7/D7-1)*100</f>
        <v>39.24317244075184</v>
      </c>
      <c r="F7" s="253">
        <v>20537.786</v>
      </c>
      <c r="G7" s="254">
        <f>(F7/$F$6)</f>
        <v>0.24337523757121432</v>
      </c>
      <c r="H7" s="253">
        <v>16141.296</v>
      </c>
      <c r="I7" s="252">
        <f>(F7/H7-1)*100</f>
        <v>27.23752789119287</v>
      </c>
    </row>
    <row r="8" spans="1:9" s="246" customFormat="1" ht="16.5" customHeight="1">
      <c r="A8" s="256" t="s">
        <v>44</v>
      </c>
      <c r="B8" s="253">
        <v>2042.206</v>
      </c>
      <c r="C8" s="254">
        <f>B8/$B$6</f>
        <v>0.2089237023561086</v>
      </c>
      <c r="D8" s="253">
        <v>1067.284</v>
      </c>
      <c r="E8" s="255">
        <f>(B8/D8-1)*100</f>
        <v>91.34607096143104</v>
      </c>
      <c r="F8" s="253">
        <v>13556.668000000009</v>
      </c>
      <c r="G8" s="254">
        <f>(F8/$F$6)</f>
        <v>0.16064814849926284</v>
      </c>
      <c r="H8" s="253">
        <v>9965.835000000003</v>
      </c>
      <c r="I8" s="252">
        <f>(F8/H8-1)*100</f>
        <v>36.03143138532803</v>
      </c>
    </row>
    <row r="9" spans="1:9" s="246" customFormat="1" ht="16.5" customHeight="1">
      <c r="A9" s="256" t="s">
        <v>63</v>
      </c>
      <c r="B9" s="253">
        <v>1208.1229999999998</v>
      </c>
      <c r="C9" s="254">
        <f>B9/$B$6</f>
        <v>0.12359454925779718</v>
      </c>
      <c r="D9" s="253"/>
      <c r="E9" s="255"/>
      <c r="F9" s="253">
        <v>8225.501</v>
      </c>
      <c r="G9" s="254">
        <f>(F9/$F$6)</f>
        <v>0.0974731774893974</v>
      </c>
      <c r="H9" s="253"/>
      <c r="I9" s="252"/>
    </row>
    <row r="10" spans="1:9" s="246" customFormat="1" ht="16.5" customHeight="1">
      <c r="A10" s="222" t="s">
        <v>352</v>
      </c>
      <c r="B10" s="253">
        <v>1060.9160000000002</v>
      </c>
      <c r="C10" s="254">
        <f>B10/$B$6</f>
        <v>0.10853483860532843</v>
      </c>
      <c r="D10" s="253">
        <v>1078.6399999999999</v>
      </c>
      <c r="E10" s="255">
        <f>(B10/D10-1)*100</f>
        <v>-1.6431803011199064</v>
      </c>
      <c r="F10" s="253">
        <v>9659.228999999996</v>
      </c>
      <c r="G10" s="254">
        <f>(F10/$F$6)</f>
        <v>0.11446302696063548</v>
      </c>
      <c r="H10" s="253">
        <v>9850.500999999995</v>
      </c>
      <c r="I10" s="252">
        <f>(F10/H10-1)*100</f>
        <v>-1.941748952667477</v>
      </c>
    </row>
    <row r="11" spans="1:9" s="246" customFormat="1" ht="16.5" customHeight="1">
      <c r="A11" s="256" t="s">
        <v>62</v>
      </c>
      <c r="B11" s="253">
        <v>860.0899999999999</v>
      </c>
      <c r="C11" s="254">
        <f>B11/$B$6</f>
        <v>0.0879897459705169</v>
      </c>
      <c r="D11" s="253">
        <v>894.556</v>
      </c>
      <c r="E11" s="255">
        <f>(B11/D11-1)*100</f>
        <v>-3.852861084157966</v>
      </c>
      <c r="F11" s="253">
        <v>8005.177999999997</v>
      </c>
      <c r="G11" s="254">
        <f>(F11/$F$6)</f>
        <v>0.09486232340476514</v>
      </c>
      <c r="H11" s="253">
        <v>8703.728</v>
      </c>
      <c r="I11" s="252">
        <f>(F11/H11-1)*100</f>
        <v>-8.025871212887193</v>
      </c>
    </row>
    <row r="12" spans="1:9" s="246" customFormat="1" ht="16.5" customHeight="1">
      <c r="A12" s="256" t="s">
        <v>43</v>
      </c>
      <c r="B12" s="253">
        <v>602.2899999999996</v>
      </c>
      <c r="C12" s="254">
        <f>B12/$B$6</f>
        <v>0.061616044949461796</v>
      </c>
      <c r="D12" s="253">
        <v>514.7939999999994</v>
      </c>
      <c r="E12" s="255">
        <f>(B12/D12-1)*100</f>
        <v>16.9963130883422</v>
      </c>
      <c r="F12" s="253">
        <v>5504.632000000054</v>
      </c>
      <c r="G12" s="254">
        <f>(F12/$F$6)</f>
        <v>0.06523055215114823</v>
      </c>
      <c r="H12" s="253">
        <v>3598.29800000001</v>
      </c>
      <c r="I12" s="252">
        <f>(F12/H12-1)*100</f>
        <v>52.978769407093004</v>
      </c>
    </row>
    <row r="13" spans="1:9" s="246" customFormat="1" ht="16.5" customHeight="1">
      <c r="A13" s="257" t="s">
        <v>61</v>
      </c>
      <c r="B13" s="253">
        <v>344.373</v>
      </c>
      <c r="C13" s="254">
        <f>B13/$B$6</f>
        <v>0.03523037448302482</v>
      </c>
      <c r="D13" s="253">
        <v>408.03999999999996</v>
      </c>
      <c r="E13" s="255">
        <f>(B13/D13-1)*100</f>
        <v>-15.6031271443976</v>
      </c>
      <c r="F13" s="253">
        <v>2844.8009999999967</v>
      </c>
      <c r="G13" s="254">
        <f>(F13/$F$6)</f>
        <v>0.033711234464018046</v>
      </c>
      <c r="H13" s="253">
        <v>4324.736999999998</v>
      </c>
      <c r="I13" s="252">
        <f>(F13/H13-1)*100</f>
        <v>-34.220254318355124</v>
      </c>
    </row>
    <row r="14" spans="1:9" s="246" customFormat="1" ht="16.5" customHeight="1">
      <c r="A14" s="257" t="s">
        <v>60</v>
      </c>
      <c r="B14" s="253">
        <v>333.44000000000005</v>
      </c>
      <c r="C14" s="254">
        <f>B14/$B$6</f>
        <v>0.03411189630900157</v>
      </c>
      <c r="D14" s="253">
        <v>227.43400000000003</v>
      </c>
      <c r="E14" s="255">
        <f>(B14/D14-1)*100</f>
        <v>46.60956585207139</v>
      </c>
      <c r="F14" s="253">
        <v>2727.9819999999995</v>
      </c>
      <c r="G14" s="254">
        <f>(F14/$F$6)</f>
        <v>0.03232691524490499</v>
      </c>
      <c r="H14" s="253">
        <v>2628.4739999999993</v>
      </c>
      <c r="I14" s="252">
        <f>(F14/H14-1)*100</f>
        <v>3.7857707551986586</v>
      </c>
    </row>
    <row r="15" spans="1:9" s="246" customFormat="1" ht="16.5" customHeight="1">
      <c r="A15" s="256" t="s">
        <v>59</v>
      </c>
      <c r="B15" s="253">
        <v>314.71700000000004</v>
      </c>
      <c r="C15" s="254">
        <f>B15/$B$6</f>
        <v>0.03219647813903565</v>
      </c>
      <c r="D15" s="253">
        <v>456.063</v>
      </c>
      <c r="E15" s="255">
        <f>(B15/D15-1)*100</f>
        <v>-30.99264794556891</v>
      </c>
      <c r="F15" s="253">
        <v>2640.307</v>
      </c>
      <c r="G15" s="254">
        <f>(F15/$F$6)</f>
        <v>0.031287955935753745</v>
      </c>
      <c r="H15" s="253">
        <v>4605.194999999999</v>
      </c>
      <c r="I15" s="252">
        <f>(F15/H15-1)*100</f>
        <v>-42.66677089678069</v>
      </c>
    </row>
    <row r="16" spans="1:9" s="246" customFormat="1" ht="16.5" customHeight="1">
      <c r="A16" s="256" t="s">
        <v>58</v>
      </c>
      <c r="B16" s="253">
        <v>207.3</v>
      </c>
      <c r="C16" s="254">
        <f>B16/$B$6</f>
        <v>0.021207401945945375</v>
      </c>
      <c r="D16" s="253">
        <v>188.60000000000002</v>
      </c>
      <c r="E16" s="255">
        <f>(B16/D16-1)*100</f>
        <v>9.91516436903499</v>
      </c>
      <c r="F16" s="253">
        <v>1798.0499999999995</v>
      </c>
      <c r="G16" s="254">
        <f>(F16/$F$6)</f>
        <v>0.021307109048410662</v>
      </c>
      <c r="H16" s="253">
        <v>1698.35</v>
      </c>
      <c r="I16" s="252">
        <f>(F16/H16-1)*100</f>
        <v>5.870403627049758</v>
      </c>
    </row>
    <row r="17" spans="1:9" s="246" customFormat="1" ht="16.5" customHeight="1">
      <c r="A17" s="256" t="s">
        <v>41</v>
      </c>
      <c r="B17" s="253">
        <v>148.28600000000003</v>
      </c>
      <c r="C17" s="254">
        <f>B17/$B$6</f>
        <v>0.015170095537657772</v>
      </c>
      <c r="D17" s="253">
        <v>53.06900000000001</v>
      </c>
      <c r="E17" s="255">
        <f>(B17/D17-1)*100</f>
        <v>179.4211309804217</v>
      </c>
      <c r="F17" s="253">
        <v>1731.132000000002</v>
      </c>
      <c r="G17" s="254">
        <f>(F17/$F$6)</f>
        <v>0.020514122689131727</v>
      </c>
      <c r="H17" s="253">
        <v>2585.7529999999997</v>
      </c>
      <c r="I17" s="252">
        <f>(F17/H17-1)*100</f>
        <v>-33.051146029802446</v>
      </c>
    </row>
    <row r="18" spans="1:9" s="246" customFormat="1" ht="16.5" customHeight="1">
      <c r="A18" s="256" t="s">
        <v>39</v>
      </c>
      <c r="B18" s="253">
        <v>53.56899999999999</v>
      </c>
      <c r="C18" s="254">
        <f>B18/$B$6</f>
        <v>0.0054802668347435956</v>
      </c>
      <c r="D18" s="253">
        <v>184.58499999999998</v>
      </c>
      <c r="E18" s="255">
        <f>(B18/D18-1)*100</f>
        <v>-70.97868190806405</v>
      </c>
      <c r="F18" s="253">
        <v>522.2000000000002</v>
      </c>
      <c r="G18" s="254">
        <f>(F18/$F$6)</f>
        <v>0.006188132891232198</v>
      </c>
      <c r="H18" s="253">
        <v>1612.1379999999988</v>
      </c>
      <c r="I18" s="252">
        <f>(F18/H18-1)*100</f>
        <v>-67.60823204961359</v>
      </c>
    </row>
    <row r="19" spans="1:9" s="246" customFormat="1" ht="16.5" customHeight="1" thickBot="1">
      <c r="A19" s="251" t="s">
        <v>57</v>
      </c>
      <c r="B19" s="248">
        <v>20.62</v>
      </c>
      <c r="C19" s="249">
        <f>B19/$B$6</f>
        <v>0.0021094868698764767</v>
      </c>
      <c r="D19" s="248">
        <v>1270.152</v>
      </c>
      <c r="E19" s="250">
        <f>(B19/D19-1)*100</f>
        <v>-98.37657225276975</v>
      </c>
      <c r="F19" s="248">
        <v>6633.862</v>
      </c>
      <c r="G19" s="249">
        <f>(F19/$F$6)</f>
        <v>0.07861206365012524</v>
      </c>
      <c r="H19" s="248">
        <v>11518.728000000006</v>
      </c>
      <c r="I19" s="247">
        <f>(F19/H19-1)*100</f>
        <v>-42.408033248115615</v>
      </c>
    </row>
    <row r="20" ht="14.25">
      <c r="A20" s="210" t="s">
        <v>56</v>
      </c>
    </row>
    <row r="21" ht="14.25">
      <c r="A21" s="210" t="s">
        <v>353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0:I65536 E20:E65536 I3:I5 E3:E5">
    <cfRule type="cellIs" priority="3" dxfId="1" operator="lessThan" stopIfTrue="1">
      <formula>0</formula>
    </cfRule>
  </conditionalFormatting>
  <conditionalFormatting sqref="E6:E19 I6:I19">
    <cfRule type="cellIs" priority="1" dxfId="8" operator="lessThan" stopIfTrue="1">
      <formula>0</formula>
    </cfRule>
    <cfRule type="cellIs" priority="2" dxfId="0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5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25.8515625" style="268" customWidth="1"/>
    <col min="2" max="4" width="9.57421875" style="268" bestFit="1" customWidth="1"/>
    <col min="5" max="5" width="10.28125" style="268" bestFit="1" customWidth="1"/>
    <col min="6" max="6" width="9.57421875" style="268" bestFit="1" customWidth="1"/>
    <col min="7" max="7" width="9.421875" style="268" customWidth="1"/>
    <col min="8" max="8" width="9.57421875" style="268" bestFit="1" customWidth="1"/>
    <col min="9" max="9" width="10.140625" style="268" customWidth="1"/>
    <col min="10" max="11" width="11.57421875" style="268" bestFit="1" customWidth="1"/>
    <col min="12" max="12" width="11.421875" style="268" bestFit="1" customWidth="1"/>
    <col min="13" max="13" width="10.28125" style="268" bestFit="1" customWidth="1"/>
    <col min="14" max="14" width="11.57421875" style="268" bestFit="1" customWidth="1"/>
    <col min="15" max="15" width="11.140625" style="268" customWidth="1"/>
    <col min="16" max="16" width="11.421875" style="268" bestFit="1" customWidth="1"/>
    <col min="17" max="17" width="10.00390625" style="268" customWidth="1"/>
    <col min="18" max="16384" width="9.140625" style="268" customWidth="1"/>
  </cols>
  <sheetData>
    <row r="1" spans="16:17" ht="18.75" thickBot="1">
      <c r="P1" s="244" t="s">
        <v>36</v>
      </c>
      <c r="Q1" s="243"/>
    </row>
    <row r="2" ht="8.25" customHeight="1" thickBot="1"/>
    <row r="3" spans="1:17" ht="30" customHeight="1" thickBot="1">
      <c r="A3" s="318" t="s">
        <v>89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6"/>
    </row>
    <row r="4" spans="1:17" ht="15.75" customHeight="1" thickBot="1">
      <c r="A4" s="315" t="s">
        <v>88</v>
      </c>
      <c r="B4" s="314" t="s">
        <v>52</v>
      </c>
      <c r="C4" s="312"/>
      <c r="D4" s="312"/>
      <c r="E4" s="312"/>
      <c r="F4" s="312"/>
      <c r="G4" s="312"/>
      <c r="H4" s="312"/>
      <c r="I4" s="311"/>
      <c r="J4" s="313" t="s">
        <v>51</v>
      </c>
      <c r="K4" s="312"/>
      <c r="L4" s="312"/>
      <c r="M4" s="312"/>
      <c r="N4" s="312"/>
      <c r="O4" s="312"/>
      <c r="P4" s="312"/>
      <c r="Q4" s="311"/>
    </row>
    <row r="5" spans="1:17" s="293" customFormat="1" ht="26.25" customHeight="1">
      <c r="A5" s="310"/>
      <c r="B5" s="309" t="s">
        <v>50</v>
      </c>
      <c r="C5" s="305"/>
      <c r="D5" s="304"/>
      <c r="E5" s="307" t="s">
        <v>47</v>
      </c>
      <c r="F5" s="306" t="s">
        <v>87</v>
      </c>
      <c r="G5" s="305"/>
      <c r="H5" s="304"/>
      <c r="I5" s="308" t="s">
        <v>45</v>
      </c>
      <c r="J5" s="306" t="s">
        <v>48</v>
      </c>
      <c r="K5" s="305"/>
      <c r="L5" s="304"/>
      <c r="M5" s="307" t="s">
        <v>47</v>
      </c>
      <c r="N5" s="306" t="s">
        <v>46</v>
      </c>
      <c r="O5" s="305"/>
      <c r="P5" s="304"/>
      <c r="Q5" s="303" t="s">
        <v>45</v>
      </c>
    </row>
    <row r="6" spans="1:17" s="293" customFormat="1" ht="14.25" thickBot="1">
      <c r="A6" s="302"/>
      <c r="B6" s="301" t="s">
        <v>25</v>
      </c>
      <c r="C6" s="298" t="s">
        <v>24</v>
      </c>
      <c r="D6" s="298" t="s">
        <v>21</v>
      </c>
      <c r="E6" s="297"/>
      <c r="F6" s="296" t="s">
        <v>25</v>
      </c>
      <c r="G6" s="295" t="s">
        <v>24</v>
      </c>
      <c r="H6" s="295" t="s">
        <v>21</v>
      </c>
      <c r="I6" s="300"/>
      <c r="J6" s="299" t="s">
        <v>25</v>
      </c>
      <c r="K6" s="298" t="s">
        <v>24</v>
      </c>
      <c r="L6" s="298" t="s">
        <v>21</v>
      </c>
      <c r="M6" s="297"/>
      <c r="N6" s="296" t="s">
        <v>25</v>
      </c>
      <c r="O6" s="295" t="s">
        <v>24</v>
      </c>
      <c r="P6" s="295" t="s">
        <v>21</v>
      </c>
      <c r="Q6" s="294"/>
    </row>
    <row r="7" spans="1:17" s="287" customFormat="1" ht="18.75" customHeight="1" thickBot="1">
      <c r="A7" s="292" t="s">
        <v>32</v>
      </c>
      <c r="B7" s="291">
        <f>SUM(B8:B33)</f>
        <v>266448</v>
      </c>
      <c r="C7" s="289">
        <f>SUM(C8:C33)</f>
        <v>269287</v>
      </c>
      <c r="D7" s="289">
        <f>C7+B7</f>
        <v>535735</v>
      </c>
      <c r="E7" s="288">
        <f>(D7/$D$7)</f>
        <v>1</v>
      </c>
      <c r="F7" s="290">
        <f>SUM(F8:F33)</f>
        <v>229128</v>
      </c>
      <c r="G7" s="289">
        <f>SUM(G8:G33)</f>
        <v>235013</v>
      </c>
      <c r="H7" s="291">
        <f>G7+F7</f>
        <v>464141</v>
      </c>
      <c r="I7" s="288">
        <f>(D7/H7-1)</f>
        <v>0.15425054024531337</v>
      </c>
      <c r="J7" s="290">
        <f>SUM(J8:J33)</f>
        <v>2565875</v>
      </c>
      <c r="K7" s="289">
        <f>SUM(K8:K33)</f>
        <v>2459518</v>
      </c>
      <c r="L7" s="289">
        <f>K7+J7</f>
        <v>5025393</v>
      </c>
      <c r="M7" s="288">
        <f>(L7/$L$7)</f>
        <v>1</v>
      </c>
      <c r="N7" s="290">
        <f>SUM(N8:N33)</f>
        <v>2306964</v>
      </c>
      <c r="O7" s="289">
        <f>SUM(O8:O33)</f>
        <v>2225001</v>
      </c>
      <c r="P7" s="289">
        <f>O7+N7</f>
        <v>4531965</v>
      </c>
      <c r="Q7" s="288">
        <f>(L7/P7-1)</f>
        <v>0.10887727508928235</v>
      </c>
    </row>
    <row r="8" spans="1:17" ht="18.75" customHeight="1" thickTop="1">
      <c r="A8" s="286" t="s">
        <v>44</v>
      </c>
      <c r="B8" s="285">
        <v>102213</v>
      </c>
      <c r="C8" s="282">
        <v>104765</v>
      </c>
      <c r="D8" s="282">
        <f>C8+B8</f>
        <v>206978</v>
      </c>
      <c r="E8" s="284">
        <f>(D8/$D$7)</f>
        <v>0.38634399469887165</v>
      </c>
      <c r="F8" s="283">
        <v>86408</v>
      </c>
      <c r="G8" s="282">
        <v>95548</v>
      </c>
      <c r="H8" s="282">
        <f>G8+F8</f>
        <v>181956</v>
      </c>
      <c r="I8" s="284">
        <f>(D8/H8-1)</f>
        <v>0.13751676229418108</v>
      </c>
      <c r="J8" s="283">
        <v>898294</v>
      </c>
      <c r="K8" s="282">
        <v>915070</v>
      </c>
      <c r="L8" s="282">
        <f>K8+J8</f>
        <v>1813364</v>
      </c>
      <c r="M8" s="284">
        <f>(L8/$L$7)</f>
        <v>0.360840236773522</v>
      </c>
      <c r="N8" s="283">
        <v>835149</v>
      </c>
      <c r="O8" s="282">
        <v>879431</v>
      </c>
      <c r="P8" s="282">
        <f>O8+N8</f>
        <v>1714580</v>
      </c>
      <c r="Q8" s="281">
        <f>(L8/P8-1)</f>
        <v>0.05761410957785573</v>
      </c>
    </row>
    <row r="9" spans="1:17" ht="18.75" customHeight="1">
      <c r="A9" s="280" t="s">
        <v>354</v>
      </c>
      <c r="B9" s="279">
        <v>28871</v>
      </c>
      <c r="C9" s="276">
        <v>24878</v>
      </c>
      <c r="D9" s="276">
        <f>C9+B9</f>
        <v>53749</v>
      </c>
      <c r="E9" s="278">
        <f>(D9/$D$7)</f>
        <v>0.10032758733328978</v>
      </c>
      <c r="F9" s="277">
        <v>18676</v>
      </c>
      <c r="G9" s="276">
        <v>19498</v>
      </c>
      <c r="H9" s="276">
        <f>G9+F9</f>
        <v>38174</v>
      </c>
      <c r="I9" s="278">
        <f>(D9/H9-1)</f>
        <v>0.4080002095667208</v>
      </c>
      <c r="J9" s="277">
        <v>207389</v>
      </c>
      <c r="K9" s="276">
        <v>187852</v>
      </c>
      <c r="L9" s="276">
        <f>K9+J9</f>
        <v>395241</v>
      </c>
      <c r="M9" s="278">
        <f>(L9/$L$7)</f>
        <v>0.07864877433466398</v>
      </c>
      <c r="N9" s="277">
        <v>193664</v>
      </c>
      <c r="O9" s="276">
        <v>186404</v>
      </c>
      <c r="P9" s="276">
        <f>O9+N9</f>
        <v>380068</v>
      </c>
      <c r="Q9" s="275">
        <f>(L9/P9-1)</f>
        <v>0.03992180346674812</v>
      </c>
    </row>
    <row r="10" spans="1:17" ht="18.75" customHeight="1">
      <c r="A10" s="280" t="s">
        <v>86</v>
      </c>
      <c r="B10" s="279">
        <v>16443</v>
      </c>
      <c r="C10" s="276">
        <v>16594</v>
      </c>
      <c r="D10" s="276">
        <f>C10+B10</f>
        <v>33037</v>
      </c>
      <c r="E10" s="278">
        <f>(D10/$D$7)</f>
        <v>0.061666682221620764</v>
      </c>
      <c r="F10" s="277">
        <v>17124</v>
      </c>
      <c r="G10" s="276">
        <v>16875</v>
      </c>
      <c r="H10" s="276">
        <f>G10+F10</f>
        <v>33999</v>
      </c>
      <c r="I10" s="278">
        <f>(D10/H10-1)</f>
        <v>-0.02829494985146619</v>
      </c>
      <c r="J10" s="277">
        <v>185530</v>
      </c>
      <c r="K10" s="276">
        <v>179928</v>
      </c>
      <c r="L10" s="276">
        <f>K10+J10</f>
        <v>365458</v>
      </c>
      <c r="M10" s="278">
        <f>(L10/$L$7)</f>
        <v>0.07272227266603826</v>
      </c>
      <c r="N10" s="277">
        <v>186716</v>
      </c>
      <c r="O10" s="276">
        <v>183816</v>
      </c>
      <c r="P10" s="276">
        <f>O10+N10</f>
        <v>370532</v>
      </c>
      <c r="Q10" s="275">
        <f>(L10/P10-1)</f>
        <v>-0.013693824015199807</v>
      </c>
    </row>
    <row r="11" spans="1:17" ht="18.75" customHeight="1">
      <c r="A11" s="280" t="s">
        <v>85</v>
      </c>
      <c r="B11" s="279">
        <v>12040</v>
      </c>
      <c r="C11" s="276">
        <v>12077</v>
      </c>
      <c r="D11" s="276">
        <f>C11+B11</f>
        <v>24117</v>
      </c>
      <c r="E11" s="278">
        <f>(D11/$D$7)</f>
        <v>0.04501665935583824</v>
      </c>
      <c r="F11" s="277">
        <v>18953</v>
      </c>
      <c r="G11" s="276">
        <v>18452</v>
      </c>
      <c r="H11" s="276">
        <f>G11+F11</f>
        <v>37405</v>
      </c>
      <c r="I11" s="278">
        <f>(D11/H11-1)</f>
        <v>-0.355246624782783</v>
      </c>
      <c r="J11" s="277">
        <v>166674</v>
      </c>
      <c r="K11" s="276">
        <v>154485</v>
      </c>
      <c r="L11" s="276">
        <f>K11+J11</f>
        <v>321159</v>
      </c>
      <c r="M11" s="278">
        <f>(L11/$L$7)</f>
        <v>0.06390724068744474</v>
      </c>
      <c r="N11" s="277">
        <v>165148</v>
      </c>
      <c r="O11" s="276">
        <v>152957</v>
      </c>
      <c r="P11" s="276">
        <f>O11+N11</f>
        <v>318105</v>
      </c>
      <c r="Q11" s="275">
        <f>(L11/P11-1)</f>
        <v>0.009600603574291489</v>
      </c>
    </row>
    <row r="12" spans="1:17" ht="18.75" customHeight="1">
      <c r="A12" s="280" t="s">
        <v>84</v>
      </c>
      <c r="B12" s="279">
        <v>11245</v>
      </c>
      <c r="C12" s="276">
        <v>11591</v>
      </c>
      <c r="D12" s="276">
        <f>C12+B12</f>
        <v>22836</v>
      </c>
      <c r="E12" s="278">
        <f>(D12/$D$7)</f>
        <v>0.0426255518119966</v>
      </c>
      <c r="F12" s="277">
        <v>5694</v>
      </c>
      <c r="G12" s="276">
        <v>6343</v>
      </c>
      <c r="H12" s="276">
        <f>G12+F12</f>
        <v>12037</v>
      </c>
      <c r="I12" s="278">
        <f>(D12/H12-1)</f>
        <v>0.897150452770624</v>
      </c>
      <c r="J12" s="277">
        <v>103206</v>
      </c>
      <c r="K12" s="276">
        <v>104438</v>
      </c>
      <c r="L12" s="276">
        <f>K12+J12</f>
        <v>207644</v>
      </c>
      <c r="M12" s="278">
        <f>(L12/$L$7)</f>
        <v>0.04131895754222605</v>
      </c>
      <c r="N12" s="277">
        <v>78224</v>
      </c>
      <c r="O12" s="276">
        <v>78412</v>
      </c>
      <c r="P12" s="276">
        <f>O12+N12</f>
        <v>156636</v>
      </c>
      <c r="Q12" s="275">
        <f>(L12/P12-1)</f>
        <v>0.32564672233713843</v>
      </c>
    </row>
    <row r="13" spans="1:17" ht="18.75" customHeight="1">
      <c r="A13" s="280" t="s">
        <v>83</v>
      </c>
      <c r="B13" s="279">
        <v>10961</v>
      </c>
      <c r="C13" s="276">
        <v>11800</v>
      </c>
      <c r="D13" s="276">
        <f>C13+B13</f>
        <v>22761</v>
      </c>
      <c r="E13" s="278">
        <f>(D13/$D$7)</f>
        <v>0.04248555722512063</v>
      </c>
      <c r="F13" s="277">
        <v>1072</v>
      </c>
      <c r="G13" s="276">
        <v>1085</v>
      </c>
      <c r="H13" s="276">
        <f>G13+F13</f>
        <v>2157</v>
      </c>
      <c r="I13" s="278">
        <f>(D13/H13-1)</f>
        <v>9.552155771905424</v>
      </c>
      <c r="J13" s="277">
        <v>51083</v>
      </c>
      <c r="K13" s="276">
        <v>52485</v>
      </c>
      <c r="L13" s="276">
        <f>K13+J13</f>
        <v>103568</v>
      </c>
      <c r="M13" s="278">
        <f>(L13/$L$7)</f>
        <v>0.02060893546037096</v>
      </c>
      <c r="N13" s="277">
        <v>15129</v>
      </c>
      <c r="O13" s="276">
        <v>15601</v>
      </c>
      <c r="P13" s="276">
        <f>O13+N13</f>
        <v>30730</v>
      </c>
      <c r="Q13" s="275">
        <f>(L13/P13-1)</f>
        <v>2.370257077774162</v>
      </c>
    </row>
    <row r="14" spans="1:17" ht="18.75" customHeight="1">
      <c r="A14" s="280" t="s">
        <v>82</v>
      </c>
      <c r="B14" s="279">
        <v>10921</v>
      </c>
      <c r="C14" s="276">
        <v>11735</v>
      </c>
      <c r="D14" s="276">
        <f>C14+B14</f>
        <v>22656</v>
      </c>
      <c r="E14" s="278">
        <f>(D14/$D$7)</f>
        <v>0.042289564803494266</v>
      </c>
      <c r="F14" s="277">
        <v>8189</v>
      </c>
      <c r="G14" s="276">
        <v>8751</v>
      </c>
      <c r="H14" s="276">
        <f>G14+F14</f>
        <v>16940</v>
      </c>
      <c r="I14" s="278">
        <f>(D14/H14-1)</f>
        <v>0.33742621015348284</v>
      </c>
      <c r="J14" s="277">
        <v>114033</v>
      </c>
      <c r="K14" s="276">
        <v>102363</v>
      </c>
      <c r="L14" s="276">
        <f>K14+J14</f>
        <v>216396</v>
      </c>
      <c r="M14" s="278">
        <f>(L14/$L$7)</f>
        <v>0.04306051287929123</v>
      </c>
      <c r="N14" s="277">
        <v>106889</v>
      </c>
      <c r="O14" s="276">
        <v>95838</v>
      </c>
      <c r="P14" s="276">
        <f>O14+N14</f>
        <v>202727</v>
      </c>
      <c r="Q14" s="275">
        <f>(L14/P14-1)</f>
        <v>0.06742565124527067</v>
      </c>
    </row>
    <row r="15" spans="1:17" ht="18.75" customHeight="1">
      <c r="A15" s="280" t="s">
        <v>43</v>
      </c>
      <c r="B15" s="279">
        <v>9595</v>
      </c>
      <c r="C15" s="276">
        <v>9990</v>
      </c>
      <c r="D15" s="276">
        <f>C15+B15</f>
        <v>19585</v>
      </c>
      <c r="E15" s="278">
        <f>(D15/$D$7)</f>
        <v>0.036557253119546045</v>
      </c>
      <c r="F15" s="277">
        <v>2726</v>
      </c>
      <c r="G15" s="276">
        <v>2674</v>
      </c>
      <c r="H15" s="276">
        <f>G15+F15</f>
        <v>5400</v>
      </c>
      <c r="I15" s="278">
        <f>(D15/H15-1)</f>
        <v>2.626851851851852</v>
      </c>
      <c r="J15" s="277">
        <v>104663</v>
      </c>
      <c r="K15" s="276">
        <v>103022</v>
      </c>
      <c r="L15" s="276">
        <f>K15+J15</f>
        <v>207685</v>
      </c>
      <c r="M15" s="278">
        <f>(L15/$L$7)</f>
        <v>0.041327116108133236</v>
      </c>
      <c r="N15" s="277">
        <v>29010</v>
      </c>
      <c r="O15" s="276">
        <v>28772</v>
      </c>
      <c r="P15" s="276">
        <f>O15+N15</f>
        <v>57782</v>
      </c>
      <c r="Q15" s="275">
        <f>(L15/P15-1)</f>
        <v>2.594285417604098</v>
      </c>
    </row>
    <row r="16" spans="1:17" ht="18.75" customHeight="1">
      <c r="A16" s="280" t="s">
        <v>81</v>
      </c>
      <c r="B16" s="279">
        <v>9555</v>
      </c>
      <c r="C16" s="276">
        <v>9598</v>
      </c>
      <c r="D16" s="276">
        <f>C16+B16</f>
        <v>19153</v>
      </c>
      <c r="E16" s="278">
        <f>(D16/$D$7)</f>
        <v>0.03575088429914043</v>
      </c>
      <c r="F16" s="277">
        <v>7400</v>
      </c>
      <c r="G16" s="276">
        <v>7594</v>
      </c>
      <c r="H16" s="276">
        <f>G16+F16</f>
        <v>14994</v>
      </c>
      <c r="I16" s="278">
        <f>(D16/H16-1)</f>
        <v>0.27737761771375213</v>
      </c>
      <c r="J16" s="277">
        <v>87698</v>
      </c>
      <c r="K16" s="276">
        <v>85888</v>
      </c>
      <c r="L16" s="276">
        <f>K16+J16</f>
        <v>173586</v>
      </c>
      <c r="M16" s="278">
        <f>(L16/$L$7)</f>
        <v>0.03454177613571715</v>
      </c>
      <c r="N16" s="277">
        <v>65118</v>
      </c>
      <c r="O16" s="276">
        <v>64144</v>
      </c>
      <c r="P16" s="276">
        <f>O16+N16</f>
        <v>129262</v>
      </c>
      <c r="Q16" s="275">
        <f>(L16/P16-1)</f>
        <v>0.34290046572078414</v>
      </c>
    </row>
    <row r="17" spans="1:17" ht="18.75" customHeight="1">
      <c r="A17" s="280" t="s">
        <v>80</v>
      </c>
      <c r="B17" s="279">
        <v>8583</v>
      </c>
      <c r="C17" s="276">
        <v>9261</v>
      </c>
      <c r="D17" s="276">
        <f>C17+B17</f>
        <v>17844</v>
      </c>
      <c r="E17" s="278">
        <f>(D17/$D$7)</f>
        <v>0.03330751210953176</v>
      </c>
      <c r="F17" s="277">
        <v>8420</v>
      </c>
      <c r="G17" s="276">
        <v>8364</v>
      </c>
      <c r="H17" s="276">
        <f>G17+F17</f>
        <v>16784</v>
      </c>
      <c r="I17" s="278">
        <f>(D17/H17-1)</f>
        <v>0.0631553860819829</v>
      </c>
      <c r="J17" s="277">
        <v>92228</v>
      </c>
      <c r="K17" s="276">
        <v>88962</v>
      </c>
      <c r="L17" s="276">
        <f>K17+J17</f>
        <v>181190</v>
      </c>
      <c r="M17" s="278">
        <f>(L17/$L$7)</f>
        <v>0.03605489162738118</v>
      </c>
      <c r="N17" s="277">
        <v>92421</v>
      </c>
      <c r="O17" s="276">
        <v>88276</v>
      </c>
      <c r="P17" s="276">
        <f>O17+N17</f>
        <v>180697</v>
      </c>
      <c r="Q17" s="275">
        <f>(L17/P17-1)</f>
        <v>0.0027283242112485784</v>
      </c>
    </row>
    <row r="18" spans="1:17" ht="18.75" customHeight="1">
      <c r="A18" s="280" t="s">
        <v>79</v>
      </c>
      <c r="B18" s="279">
        <v>9147</v>
      </c>
      <c r="C18" s="276">
        <v>8646</v>
      </c>
      <c r="D18" s="276">
        <f>C18+B18</f>
        <v>17793</v>
      </c>
      <c r="E18" s="278">
        <f>(D18/$D$7)</f>
        <v>0.0332123157904561</v>
      </c>
      <c r="F18" s="277">
        <v>9590</v>
      </c>
      <c r="G18" s="276">
        <v>8959</v>
      </c>
      <c r="H18" s="276">
        <f>G18+F18</f>
        <v>18549</v>
      </c>
      <c r="I18" s="278">
        <f>(D18/H18-1)</f>
        <v>-0.040756914119359555</v>
      </c>
      <c r="J18" s="277">
        <v>91608</v>
      </c>
      <c r="K18" s="276">
        <v>85915</v>
      </c>
      <c r="L18" s="276">
        <f>K18+J18</f>
        <v>177523</v>
      </c>
      <c r="M18" s="278">
        <f>(L18/$L$7)</f>
        <v>0.03532519745221916</v>
      </c>
      <c r="N18" s="277">
        <v>69740</v>
      </c>
      <c r="O18" s="276">
        <v>68266</v>
      </c>
      <c r="P18" s="276">
        <f>O18+N18</f>
        <v>138006</v>
      </c>
      <c r="Q18" s="275">
        <f>(L18/P18-1)</f>
        <v>0.2863426227845167</v>
      </c>
    </row>
    <row r="19" spans="1:17" ht="18.75" customHeight="1">
      <c r="A19" s="280" t="s">
        <v>78</v>
      </c>
      <c r="B19" s="279">
        <v>6752</v>
      </c>
      <c r="C19" s="276">
        <v>7947</v>
      </c>
      <c r="D19" s="276">
        <f>C19+B19</f>
        <v>14699</v>
      </c>
      <c r="E19" s="278">
        <f>(D19/$D$7)</f>
        <v>0.02743707243319925</v>
      </c>
      <c r="F19" s="277">
        <v>6691</v>
      </c>
      <c r="G19" s="276">
        <v>7687</v>
      </c>
      <c r="H19" s="276">
        <f>G19+F19</f>
        <v>14378</v>
      </c>
      <c r="I19" s="278">
        <f>(D19/H19-1)</f>
        <v>0.022325775490332544</v>
      </c>
      <c r="J19" s="277">
        <v>71172</v>
      </c>
      <c r="K19" s="276">
        <v>66024</v>
      </c>
      <c r="L19" s="276">
        <f>K19+J19</f>
        <v>137196</v>
      </c>
      <c r="M19" s="278">
        <f>(L19/$L$7)</f>
        <v>0.027300551419560618</v>
      </c>
      <c r="N19" s="277">
        <v>71845</v>
      </c>
      <c r="O19" s="276">
        <v>65960</v>
      </c>
      <c r="P19" s="276">
        <f>O19+N19</f>
        <v>137805</v>
      </c>
      <c r="Q19" s="275">
        <f>(L19/P19-1)</f>
        <v>-0.004419288124523746</v>
      </c>
    </row>
    <row r="20" spans="1:17" ht="18.75" customHeight="1">
      <c r="A20" s="280" t="s">
        <v>77</v>
      </c>
      <c r="B20" s="279">
        <v>5883</v>
      </c>
      <c r="C20" s="276">
        <v>5505</v>
      </c>
      <c r="D20" s="276">
        <f>C20+B20</f>
        <v>11388</v>
      </c>
      <c r="E20" s="278">
        <f>(D20/$D$7)</f>
        <v>0.02125677807124791</v>
      </c>
      <c r="F20" s="277">
        <v>3679</v>
      </c>
      <c r="G20" s="276">
        <v>3835</v>
      </c>
      <c r="H20" s="276">
        <f>G20+F20</f>
        <v>7514</v>
      </c>
      <c r="I20" s="278">
        <f>(D20/H20-1)</f>
        <v>0.5155709342560553</v>
      </c>
      <c r="J20" s="277">
        <v>38389</v>
      </c>
      <c r="K20" s="276">
        <v>39623</v>
      </c>
      <c r="L20" s="276">
        <f>K20+J20</f>
        <v>78012</v>
      </c>
      <c r="M20" s="278">
        <f>(L20/$L$7)</f>
        <v>0.015523562037834653</v>
      </c>
      <c r="N20" s="277">
        <v>32834</v>
      </c>
      <c r="O20" s="276">
        <v>34974</v>
      </c>
      <c r="P20" s="276">
        <f>O20+N20</f>
        <v>67808</v>
      </c>
      <c r="Q20" s="275">
        <f>(L20/P20-1)</f>
        <v>0.15048371873525257</v>
      </c>
    </row>
    <row r="21" spans="1:17" ht="18.75" customHeight="1">
      <c r="A21" s="280" t="s">
        <v>76</v>
      </c>
      <c r="B21" s="279">
        <v>4515</v>
      </c>
      <c r="C21" s="276">
        <v>4521</v>
      </c>
      <c r="D21" s="276">
        <f>C21+B21</f>
        <v>9036</v>
      </c>
      <c r="E21" s="278">
        <f>(D21/$D$7)</f>
        <v>0.016866547826817364</v>
      </c>
      <c r="F21" s="277">
        <v>2208</v>
      </c>
      <c r="G21" s="276">
        <v>2298</v>
      </c>
      <c r="H21" s="276">
        <f>G21+F21</f>
        <v>4506</v>
      </c>
      <c r="I21" s="278">
        <f>(D21/H21-1)</f>
        <v>1.0053262316910785</v>
      </c>
      <c r="J21" s="277">
        <v>31440</v>
      </c>
      <c r="K21" s="276">
        <v>30763</v>
      </c>
      <c r="L21" s="276">
        <f>K21+J21</f>
        <v>62203</v>
      </c>
      <c r="M21" s="278">
        <f>(L21/$L$7)</f>
        <v>0.01237773841767201</v>
      </c>
      <c r="N21" s="277">
        <v>25323</v>
      </c>
      <c r="O21" s="276">
        <v>24960</v>
      </c>
      <c r="P21" s="276">
        <f>O21+N21</f>
        <v>50283</v>
      </c>
      <c r="Q21" s="275">
        <f>(L21/P21-1)</f>
        <v>0.23705825030328342</v>
      </c>
    </row>
    <row r="22" spans="1:17" ht="18.75" customHeight="1">
      <c r="A22" s="280" t="s">
        <v>75</v>
      </c>
      <c r="B22" s="279">
        <v>4057</v>
      </c>
      <c r="C22" s="276">
        <v>4345</v>
      </c>
      <c r="D22" s="276">
        <f>C22+B22</f>
        <v>8402</v>
      </c>
      <c r="E22" s="278">
        <f>(D22/$D$7)</f>
        <v>0.01568312691909246</v>
      </c>
      <c r="F22" s="277">
        <v>3993</v>
      </c>
      <c r="G22" s="276">
        <v>4141</v>
      </c>
      <c r="H22" s="276">
        <f>G22+F22</f>
        <v>8134</v>
      </c>
      <c r="I22" s="278">
        <f>(D22/H22-1)</f>
        <v>0.03294811900663874</v>
      </c>
      <c r="J22" s="277">
        <v>65374</v>
      </c>
      <c r="K22" s="276">
        <v>61202</v>
      </c>
      <c r="L22" s="276">
        <f>K22+J22</f>
        <v>126576</v>
      </c>
      <c r="M22" s="278">
        <f>(L22/$L$7)</f>
        <v>0.02518728386018765</v>
      </c>
      <c r="N22" s="277">
        <v>62748</v>
      </c>
      <c r="O22" s="276">
        <v>57599</v>
      </c>
      <c r="P22" s="276">
        <f>O22+N22</f>
        <v>120347</v>
      </c>
      <c r="Q22" s="275">
        <f>(L22/P22-1)</f>
        <v>0.051758664528405385</v>
      </c>
    </row>
    <row r="23" spans="1:17" ht="18.75" customHeight="1">
      <c r="A23" s="280" t="s">
        <v>74</v>
      </c>
      <c r="B23" s="279">
        <v>3566</v>
      </c>
      <c r="C23" s="276">
        <v>3726</v>
      </c>
      <c r="D23" s="276">
        <f>C23+B23</f>
        <v>7292</v>
      </c>
      <c r="E23" s="278">
        <f>(D23/$D$7)</f>
        <v>0.013611207033328045</v>
      </c>
      <c r="F23" s="277">
        <v>4031</v>
      </c>
      <c r="G23" s="276">
        <v>4046</v>
      </c>
      <c r="H23" s="276">
        <f>G23+F23</f>
        <v>8077</v>
      </c>
      <c r="I23" s="278">
        <f>(D23/H23-1)</f>
        <v>-0.09718955057570877</v>
      </c>
      <c r="J23" s="277">
        <v>36909</v>
      </c>
      <c r="K23" s="276">
        <v>35459</v>
      </c>
      <c r="L23" s="276">
        <f>K23+J23</f>
        <v>72368</v>
      </c>
      <c r="M23" s="278">
        <f>(L23/$L$7)</f>
        <v>0.014400465794416476</v>
      </c>
      <c r="N23" s="277">
        <v>33093</v>
      </c>
      <c r="O23" s="276">
        <v>31257</v>
      </c>
      <c r="P23" s="276">
        <f>O23+N23</f>
        <v>64350</v>
      </c>
      <c r="Q23" s="275">
        <f>(L23/P23-1)</f>
        <v>0.12459984459984463</v>
      </c>
    </row>
    <row r="24" spans="1:17" ht="18.75" customHeight="1">
      <c r="A24" s="280" t="s">
        <v>73</v>
      </c>
      <c r="B24" s="279">
        <v>2952</v>
      </c>
      <c r="C24" s="276">
        <v>3073</v>
      </c>
      <c r="D24" s="276">
        <f>C24+B24</f>
        <v>6025</v>
      </c>
      <c r="E24" s="278">
        <f>(D24/$D$7)</f>
        <v>0.011246231812369922</v>
      </c>
      <c r="F24" s="277">
        <v>1151</v>
      </c>
      <c r="G24" s="276">
        <v>1047</v>
      </c>
      <c r="H24" s="276">
        <f>G24+F24</f>
        <v>2198</v>
      </c>
      <c r="I24" s="278">
        <f>(D24/H24-1)</f>
        <v>1.7411282984531393</v>
      </c>
      <c r="J24" s="277">
        <v>16605</v>
      </c>
      <c r="K24" s="276">
        <v>15288</v>
      </c>
      <c r="L24" s="276">
        <f>K24+J24</f>
        <v>31893</v>
      </c>
      <c r="M24" s="278">
        <f>(L24/$L$7)</f>
        <v>0.006346369328727126</v>
      </c>
      <c r="N24" s="277">
        <v>8265</v>
      </c>
      <c r="O24" s="276">
        <v>7585</v>
      </c>
      <c r="P24" s="276">
        <f>O24+N24</f>
        <v>15850</v>
      </c>
      <c r="Q24" s="275">
        <f>(L24/P24-1)</f>
        <v>1.0121766561514196</v>
      </c>
    </row>
    <row r="25" spans="1:17" ht="18.75" customHeight="1">
      <c r="A25" s="280" t="s">
        <v>72</v>
      </c>
      <c r="B25" s="279">
        <v>2568</v>
      </c>
      <c r="C25" s="276">
        <v>2682</v>
      </c>
      <c r="D25" s="276">
        <f>C25+B25</f>
        <v>5250</v>
      </c>
      <c r="E25" s="278">
        <f>(D25/$D$7)</f>
        <v>0.00979962108131819</v>
      </c>
      <c r="F25" s="277"/>
      <c r="G25" s="276"/>
      <c r="H25" s="276">
        <f>G25+F25</f>
        <v>0</v>
      </c>
      <c r="I25" s="278"/>
      <c r="J25" s="277">
        <v>9409</v>
      </c>
      <c r="K25" s="276">
        <v>9723</v>
      </c>
      <c r="L25" s="276">
        <f>K25+J25</f>
        <v>19132</v>
      </c>
      <c r="M25" s="278">
        <f>(L25/$L$7)</f>
        <v>0.0038070654374692684</v>
      </c>
      <c r="N25" s="277"/>
      <c r="O25" s="276"/>
      <c r="P25" s="276">
        <f>O25+N25</f>
        <v>0</v>
      </c>
      <c r="Q25" s="275"/>
    </row>
    <row r="26" spans="1:17" ht="18.75" customHeight="1">
      <c r="A26" s="280" t="s">
        <v>71</v>
      </c>
      <c r="B26" s="279">
        <v>2313</v>
      </c>
      <c r="C26" s="276">
        <v>2364</v>
      </c>
      <c r="D26" s="276">
        <f>C26+B26</f>
        <v>4677</v>
      </c>
      <c r="E26" s="278">
        <f>(D26/$D$7)</f>
        <v>0.008730062437585747</v>
      </c>
      <c r="F26" s="277">
        <v>1889</v>
      </c>
      <c r="G26" s="276">
        <v>2078</v>
      </c>
      <c r="H26" s="276">
        <f>G26+F26</f>
        <v>3967</v>
      </c>
      <c r="I26" s="278">
        <f>(D26/H26-1)</f>
        <v>0.17897655659188305</v>
      </c>
      <c r="J26" s="277">
        <v>23790</v>
      </c>
      <c r="K26" s="276">
        <v>24557</v>
      </c>
      <c r="L26" s="276">
        <f>K26+J26</f>
        <v>48347</v>
      </c>
      <c r="M26" s="278">
        <f>(L26/$L$7)</f>
        <v>0.009620541119868636</v>
      </c>
      <c r="N26" s="277">
        <v>14164</v>
      </c>
      <c r="O26" s="276">
        <v>14734</v>
      </c>
      <c r="P26" s="276">
        <f>O26+N26</f>
        <v>28898</v>
      </c>
      <c r="Q26" s="275">
        <f>(L26/P26-1)</f>
        <v>0.6730223544881999</v>
      </c>
    </row>
    <row r="27" spans="1:17" ht="18.75" customHeight="1">
      <c r="A27" s="280" t="s">
        <v>70</v>
      </c>
      <c r="B27" s="279">
        <v>1945</v>
      </c>
      <c r="C27" s="276">
        <v>2097</v>
      </c>
      <c r="D27" s="276">
        <f>C27+B27</f>
        <v>4042</v>
      </c>
      <c r="E27" s="278">
        <f>(D27/$D$7)</f>
        <v>0.0075447749353691656</v>
      </c>
      <c r="F27" s="277">
        <v>1964</v>
      </c>
      <c r="G27" s="276">
        <v>2197</v>
      </c>
      <c r="H27" s="276">
        <f>G27+F27</f>
        <v>4161</v>
      </c>
      <c r="I27" s="278">
        <f>(D27/H27-1)</f>
        <v>-0.028598894496515315</v>
      </c>
      <c r="J27" s="277">
        <v>27591</v>
      </c>
      <c r="K27" s="276">
        <v>23507</v>
      </c>
      <c r="L27" s="276">
        <f>K27+J27</f>
        <v>51098</v>
      </c>
      <c r="M27" s="278">
        <f>(L27/$L$7)</f>
        <v>0.010167960993299429</v>
      </c>
      <c r="N27" s="277">
        <v>24457</v>
      </c>
      <c r="O27" s="276">
        <v>19983</v>
      </c>
      <c r="P27" s="276">
        <f>O27+N27</f>
        <v>44440</v>
      </c>
      <c r="Q27" s="275">
        <f>(L27/P27-1)</f>
        <v>0.1498199819981998</v>
      </c>
    </row>
    <row r="28" spans="1:17" ht="18.75" customHeight="1">
      <c r="A28" s="280" t="s">
        <v>69</v>
      </c>
      <c r="B28" s="279">
        <v>676</v>
      </c>
      <c r="C28" s="276">
        <v>683</v>
      </c>
      <c r="D28" s="276">
        <f>C28+B28</f>
        <v>1359</v>
      </c>
      <c r="E28" s="278">
        <f>(D28/$D$7)</f>
        <v>0.0025367019141926514</v>
      </c>
      <c r="F28" s="277">
        <v>429</v>
      </c>
      <c r="G28" s="276">
        <v>453</v>
      </c>
      <c r="H28" s="276">
        <f>G28+F28</f>
        <v>882</v>
      </c>
      <c r="I28" s="278">
        <f>(D28/H28-1)</f>
        <v>0.5408163265306123</v>
      </c>
      <c r="J28" s="277">
        <v>6779</v>
      </c>
      <c r="K28" s="276">
        <v>6882</v>
      </c>
      <c r="L28" s="276">
        <f>K28+J28</f>
        <v>13661</v>
      </c>
      <c r="M28" s="278">
        <f>(L28/$L$7)</f>
        <v>0.0027183943623911603</v>
      </c>
      <c r="N28" s="277">
        <v>3858</v>
      </c>
      <c r="O28" s="276">
        <v>4037</v>
      </c>
      <c r="P28" s="276">
        <f>O28+N28</f>
        <v>7895</v>
      </c>
      <c r="Q28" s="275">
        <f>(L28/P28-1)</f>
        <v>0.7303356554781508</v>
      </c>
    </row>
    <row r="29" spans="1:17" ht="18.75" customHeight="1">
      <c r="A29" s="280" t="s">
        <v>68</v>
      </c>
      <c r="B29" s="279">
        <v>552</v>
      </c>
      <c r="C29" s="276">
        <v>542</v>
      </c>
      <c r="D29" s="276">
        <f>C29+B29</f>
        <v>1094</v>
      </c>
      <c r="E29" s="278">
        <f>(D29/$D$7)</f>
        <v>0.0020420543738975424</v>
      </c>
      <c r="F29" s="277">
        <v>581</v>
      </c>
      <c r="G29" s="276">
        <v>516</v>
      </c>
      <c r="H29" s="276">
        <f>G29+F29</f>
        <v>1097</v>
      </c>
      <c r="I29" s="278">
        <f>(D29/H29-1)</f>
        <v>-0.0027347310847766204</v>
      </c>
      <c r="J29" s="277">
        <v>4952</v>
      </c>
      <c r="K29" s="276">
        <v>5330</v>
      </c>
      <c r="L29" s="276">
        <f>K29+J29</f>
        <v>10282</v>
      </c>
      <c r="M29" s="278">
        <f>(L29/$L$7)</f>
        <v>0.0020460091379917947</v>
      </c>
      <c r="N29" s="277">
        <v>5173</v>
      </c>
      <c r="O29" s="276">
        <v>5429</v>
      </c>
      <c r="P29" s="276">
        <f>O29+N29</f>
        <v>10602</v>
      </c>
      <c r="Q29" s="275">
        <f>(L29/P29-1)</f>
        <v>-0.030182984342576824</v>
      </c>
    </row>
    <row r="30" spans="1:17" ht="18.75" customHeight="1">
      <c r="A30" s="280" t="s">
        <v>67</v>
      </c>
      <c r="B30" s="279">
        <v>299</v>
      </c>
      <c r="C30" s="276">
        <v>415</v>
      </c>
      <c r="D30" s="276">
        <f>C30+B30</f>
        <v>714</v>
      </c>
      <c r="E30" s="278">
        <f>(D30/$D$7)</f>
        <v>0.0013327484670592738</v>
      </c>
      <c r="F30" s="277">
        <v>319</v>
      </c>
      <c r="G30" s="276">
        <v>210</v>
      </c>
      <c r="H30" s="276">
        <f>G30+F30</f>
        <v>529</v>
      </c>
      <c r="I30" s="278">
        <f>(D30/H30-1)</f>
        <v>0.3497164461247637</v>
      </c>
      <c r="J30" s="277">
        <v>3838</v>
      </c>
      <c r="K30" s="276">
        <v>3523</v>
      </c>
      <c r="L30" s="276">
        <f>K30+J30</f>
        <v>7361</v>
      </c>
      <c r="M30" s="278">
        <f>(L30/$L$7)</f>
        <v>0.0014647610644580435</v>
      </c>
      <c r="N30" s="277">
        <v>3425</v>
      </c>
      <c r="O30" s="276">
        <v>3241</v>
      </c>
      <c r="P30" s="276">
        <f>O30+N30</f>
        <v>6666</v>
      </c>
      <c r="Q30" s="275">
        <f>(L30/P30-1)</f>
        <v>0.10426042604260433</v>
      </c>
    </row>
    <row r="31" spans="1:17" ht="18.75" customHeight="1">
      <c r="A31" s="280" t="s">
        <v>38</v>
      </c>
      <c r="B31" s="279">
        <v>552</v>
      </c>
      <c r="C31" s="276">
        <v>148</v>
      </c>
      <c r="D31" s="276">
        <f>C31+B31</f>
        <v>700</v>
      </c>
      <c r="E31" s="278">
        <f>(D31/$D$7)</f>
        <v>0.0013066161441757586</v>
      </c>
      <c r="F31" s="277">
        <v>11380</v>
      </c>
      <c r="G31" s="276">
        <v>5904</v>
      </c>
      <c r="H31" s="276">
        <f>G31+F31</f>
        <v>17284</v>
      </c>
      <c r="I31" s="278">
        <f>(D31/H31-1)</f>
        <v>-0.9595001157139551</v>
      </c>
      <c r="J31" s="277">
        <v>82323</v>
      </c>
      <c r="K31" s="276">
        <v>36569</v>
      </c>
      <c r="L31" s="276">
        <f>K31+J31</f>
        <v>118892</v>
      </c>
      <c r="M31" s="278">
        <f>(L31/$L$7)</f>
        <v>0.02365824921553399</v>
      </c>
      <c r="N31" s="277">
        <v>121227</v>
      </c>
      <c r="O31" s="276">
        <v>57545</v>
      </c>
      <c r="P31" s="276">
        <f>O31+N31</f>
        <v>178772</v>
      </c>
      <c r="Q31" s="275">
        <f>(L31/P31-1)</f>
        <v>-0.3349517821582798</v>
      </c>
    </row>
    <row r="32" spans="1:17" ht="18.75" customHeight="1">
      <c r="A32" s="280" t="s">
        <v>66</v>
      </c>
      <c r="B32" s="279">
        <v>244</v>
      </c>
      <c r="C32" s="276">
        <v>304</v>
      </c>
      <c r="D32" s="276">
        <f>C32+B32</f>
        <v>548</v>
      </c>
      <c r="E32" s="278">
        <f>(D32/$D$7)</f>
        <v>0.001022893781440451</v>
      </c>
      <c r="F32" s="277"/>
      <c r="G32" s="276"/>
      <c r="H32" s="276">
        <f>G32+F32</f>
        <v>0</v>
      </c>
      <c r="I32" s="278"/>
      <c r="J32" s="277">
        <v>244</v>
      </c>
      <c r="K32" s="276">
        <v>304</v>
      </c>
      <c r="L32" s="276">
        <f>K32+J32</f>
        <v>548</v>
      </c>
      <c r="M32" s="278">
        <f>(L32/$L$7)</f>
        <v>0.00010904619797894414</v>
      </c>
      <c r="N32" s="277"/>
      <c r="O32" s="276"/>
      <c r="P32" s="276">
        <f>O32+N32</f>
        <v>0</v>
      </c>
      <c r="Q32" s="275"/>
    </row>
    <row r="33" spans="1:17" ht="18.75" customHeight="1" thickBot="1">
      <c r="A33" s="274" t="s">
        <v>57</v>
      </c>
      <c r="B33" s="272">
        <v>0</v>
      </c>
      <c r="C33" s="271">
        <v>0</v>
      </c>
      <c r="D33" s="271">
        <f>C33+B33</f>
        <v>0</v>
      </c>
      <c r="E33" s="273">
        <f>(D33/$D$7)</f>
        <v>0</v>
      </c>
      <c r="F33" s="272">
        <v>6561</v>
      </c>
      <c r="G33" s="271">
        <v>6458</v>
      </c>
      <c r="H33" s="271">
        <f>G33+F33</f>
        <v>13019</v>
      </c>
      <c r="I33" s="273">
        <f>(D33/H33-1)</f>
        <v>-1</v>
      </c>
      <c r="J33" s="272">
        <v>44654</v>
      </c>
      <c r="K33" s="271">
        <v>40356</v>
      </c>
      <c r="L33" s="271">
        <f>K33+J33</f>
        <v>85010</v>
      </c>
      <c r="M33" s="273">
        <f>(L33/$L$7)</f>
        <v>0.016916089945602265</v>
      </c>
      <c r="N33" s="272">
        <v>63344</v>
      </c>
      <c r="O33" s="271">
        <v>55780</v>
      </c>
      <c r="P33" s="271">
        <f>O33+N33</f>
        <v>119124</v>
      </c>
      <c r="Q33" s="270">
        <f>(L33/P33-1)</f>
        <v>-0.2863738625298009</v>
      </c>
    </row>
    <row r="34" spans="1:17" ht="13.5">
      <c r="A34" s="268" t="s">
        <v>355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</row>
    <row r="35" ht="13.5">
      <c r="A35" s="268" t="s">
        <v>55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4:Q65536 I34:I65536 Q3:Q6 I3:I6">
    <cfRule type="cellIs" priority="3" dxfId="1" operator="lessThan" stopIfTrue="1">
      <formula>0</formula>
    </cfRule>
  </conditionalFormatting>
  <conditionalFormatting sqref="I7:I33 Q7:Q33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25.57421875" style="268" customWidth="1"/>
    <col min="2" max="2" width="8.140625" style="268" customWidth="1"/>
    <col min="3" max="3" width="9.140625" style="268" customWidth="1"/>
    <col min="4" max="4" width="8.140625" style="268" customWidth="1"/>
    <col min="5" max="5" width="10.7109375" style="268" customWidth="1"/>
    <col min="6" max="6" width="8.7109375" style="268" customWidth="1"/>
    <col min="7" max="7" width="9.00390625" style="268" customWidth="1"/>
    <col min="8" max="8" width="8.140625" style="268" customWidth="1"/>
    <col min="9" max="9" width="10.57421875" style="268" customWidth="1"/>
    <col min="10" max="11" width="9.7109375" style="268" customWidth="1"/>
    <col min="12" max="12" width="10.140625" style="268" customWidth="1"/>
    <col min="13" max="13" width="10.00390625" style="268" customWidth="1"/>
    <col min="14" max="14" width="10.140625" style="268" customWidth="1"/>
    <col min="15" max="15" width="9.8515625" style="268" customWidth="1"/>
    <col min="16" max="16" width="9.28125" style="268" customWidth="1"/>
    <col min="17" max="17" width="10.8515625" style="268" customWidth="1"/>
    <col min="18" max="16384" width="9.140625" style="268" customWidth="1"/>
  </cols>
  <sheetData>
    <row r="1" spans="16:17" ht="18.75" thickBot="1">
      <c r="P1" s="244" t="s">
        <v>36</v>
      </c>
      <c r="Q1" s="243"/>
    </row>
    <row r="2" ht="6" customHeight="1" thickBot="1"/>
    <row r="3" spans="1:17" ht="25.5" customHeight="1" thickBot="1" thickTop="1">
      <c r="A3" s="360" t="s">
        <v>100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s="356" customFormat="1" ht="18.75" customHeight="1" thickBot="1" thickTop="1">
      <c r="A4" s="359" t="s">
        <v>88</v>
      </c>
      <c r="B4" s="357" t="s">
        <v>52</v>
      </c>
      <c r="C4" s="357"/>
      <c r="D4" s="357"/>
      <c r="E4" s="357"/>
      <c r="F4" s="357"/>
      <c r="G4" s="357"/>
      <c r="H4" s="357"/>
      <c r="I4" s="358"/>
      <c r="J4" s="357" t="s">
        <v>51</v>
      </c>
      <c r="K4" s="357"/>
      <c r="L4" s="357"/>
      <c r="M4" s="357"/>
      <c r="N4" s="357"/>
      <c r="O4" s="357"/>
      <c r="P4" s="357"/>
      <c r="Q4" s="357"/>
    </row>
    <row r="5" spans="1:17" s="347" customFormat="1" ht="26.25" customHeight="1">
      <c r="A5" s="355"/>
      <c r="B5" s="353" t="s">
        <v>50</v>
      </c>
      <c r="C5" s="350"/>
      <c r="D5" s="349"/>
      <c r="E5" s="352" t="s">
        <v>47</v>
      </c>
      <c r="F5" s="351" t="s">
        <v>49</v>
      </c>
      <c r="G5" s="350"/>
      <c r="H5" s="349"/>
      <c r="I5" s="354" t="s">
        <v>45</v>
      </c>
      <c r="J5" s="353" t="s">
        <v>99</v>
      </c>
      <c r="K5" s="350"/>
      <c r="L5" s="349"/>
      <c r="M5" s="352" t="s">
        <v>47</v>
      </c>
      <c r="N5" s="351" t="s">
        <v>46</v>
      </c>
      <c r="O5" s="350"/>
      <c r="P5" s="349"/>
      <c r="Q5" s="348" t="s">
        <v>45</v>
      </c>
    </row>
    <row r="6" spans="1:17" s="293" customFormat="1" ht="15" customHeight="1" thickBot="1">
      <c r="A6" s="346"/>
      <c r="B6" s="344" t="s">
        <v>23</v>
      </c>
      <c r="C6" s="295" t="s">
        <v>22</v>
      </c>
      <c r="D6" s="342" t="s">
        <v>21</v>
      </c>
      <c r="E6" s="343"/>
      <c r="F6" s="342" t="s">
        <v>23</v>
      </c>
      <c r="G6" s="295" t="s">
        <v>22</v>
      </c>
      <c r="H6" s="342" t="s">
        <v>21</v>
      </c>
      <c r="I6" s="345"/>
      <c r="J6" s="344" t="s">
        <v>23</v>
      </c>
      <c r="K6" s="295" t="s">
        <v>22</v>
      </c>
      <c r="L6" s="342" t="s">
        <v>21</v>
      </c>
      <c r="M6" s="343"/>
      <c r="N6" s="342" t="s">
        <v>23</v>
      </c>
      <c r="O6" s="295" t="s">
        <v>22</v>
      </c>
      <c r="P6" s="342" t="s">
        <v>21</v>
      </c>
      <c r="Q6" s="341"/>
    </row>
    <row r="7" spans="1:17" s="287" customFormat="1" ht="18.75" customHeight="1" thickBot="1" thickTop="1">
      <c r="A7" s="340" t="s">
        <v>32</v>
      </c>
      <c r="B7" s="338">
        <f>SUM(B8:B34)</f>
        <v>24179.51</v>
      </c>
      <c r="C7" s="336">
        <f>SUM(C8:C34)</f>
        <v>17619.985999999994</v>
      </c>
      <c r="D7" s="335">
        <f>C7+B7</f>
        <v>41799.49599999999</v>
      </c>
      <c r="E7" s="337">
        <f>(D7/$D$7)</f>
        <v>1</v>
      </c>
      <c r="F7" s="335">
        <f>SUM(F8:F34)</f>
        <v>26325.309</v>
      </c>
      <c r="G7" s="336">
        <f>SUM(G8:G34)</f>
        <v>15938.195</v>
      </c>
      <c r="H7" s="335">
        <f>G7+F7</f>
        <v>42263.504</v>
      </c>
      <c r="I7" s="339">
        <f>(D7/H7-1)</f>
        <v>-0.010978928770317031</v>
      </c>
      <c r="J7" s="338">
        <f>SUM(J8:J34)</f>
        <v>241582.13100000002</v>
      </c>
      <c r="K7" s="336">
        <f>SUM(K8:K34)</f>
        <v>157851.0930000001</v>
      </c>
      <c r="L7" s="335">
        <f>K7+J7</f>
        <v>399433.22400000016</v>
      </c>
      <c r="M7" s="337">
        <f>(L7/$L$7)</f>
        <v>1</v>
      </c>
      <c r="N7" s="335">
        <f>SUM(N8:N34)</f>
        <v>230564.19100000005</v>
      </c>
      <c r="O7" s="336">
        <f>SUM(O8:O34)</f>
        <v>119528.13300000003</v>
      </c>
      <c r="P7" s="335">
        <f>O7+N7</f>
        <v>350092.3240000001</v>
      </c>
      <c r="Q7" s="334">
        <f>(L7/P7-1)</f>
        <v>0.14093682328207824</v>
      </c>
    </row>
    <row r="8" spans="1:17" ht="18.75" customHeight="1" thickTop="1">
      <c r="A8" s="333" t="s">
        <v>59</v>
      </c>
      <c r="B8" s="331">
        <v>5579.215</v>
      </c>
      <c r="C8" s="329">
        <v>5959.74</v>
      </c>
      <c r="D8" s="328">
        <f>C8+B8</f>
        <v>11538.955</v>
      </c>
      <c r="E8" s="330">
        <f>(D8/$D$7)</f>
        <v>0.2760548835325671</v>
      </c>
      <c r="F8" s="328">
        <v>5205.768</v>
      </c>
      <c r="G8" s="329">
        <v>5151.509</v>
      </c>
      <c r="H8" s="328">
        <f>G8+F8</f>
        <v>10357.277</v>
      </c>
      <c r="I8" s="332">
        <f>(D8/H8-1)</f>
        <v>0.11409157059331321</v>
      </c>
      <c r="J8" s="331">
        <v>55229.50300000001</v>
      </c>
      <c r="K8" s="329">
        <v>52834.46700000001</v>
      </c>
      <c r="L8" s="328">
        <f>K8+J8</f>
        <v>108063.97000000003</v>
      </c>
      <c r="M8" s="330">
        <f>(L8/$L$7)</f>
        <v>0.27054326857898026</v>
      </c>
      <c r="N8" s="328">
        <v>49652.274999999994</v>
      </c>
      <c r="O8" s="329">
        <v>37170.232999999986</v>
      </c>
      <c r="P8" s="328">
        <f>O8+N8</f>
        <v>86822.50799999997</v>
      </c>
      <c r="Q8" s="327">
        <f>(L8/P8-1)</f>
        <v>0.24465386325859262</v>
      </c>
    </row>
    <row r="9" spans="1:17" ht="18.75" customHeight="1">
      <c r="A9" s="333" t="s">
        <v>98</v>
      </c>
      <c r="B9" s="331">
        <v>3785.523</v>
      </c>
      <c r="C9" s="329">
        <v>1525.31</v>
      </c>
      <c r="D9" s="328">
        <f>C9+B9</f>
        <v>5310.8330000000005</v>
      </c>
      <c r="E9" s="330">
        <f>(D9/$D$7)</f>
        <v>0.12705495300708894</v>
      </c>
      <c r="F9" s="328">
        <v>2900.3419999999996</v>
      </c>
      <c r="G9" s="329">
        <v>976.533</v>
      </c>
      <c r="H9" s="328">
        <f>G9+F9</f>
        <v>3876.8749999999995</v>
      </c>
      <c r="I9" s="332">
        <f>(D9/H9-1)</f>
        <v>0.36987470578752246</v>
      </c>
      <c r="J9" s="331">
        <v>25860.516</v>
      </c>
      <c r="K9" s="329">
        <v>8172.017999999999</v>
      </c>
      <c r="L9" s="328">
        <f>K9+J9</f>
        <v>34032.534</v>
      </c>
      <c r="M9" s="330">
        <f>(L9/$L$7)</f>
        <v>0.08520206120860889</v>
      </c>
      <c r="N9" s="328">
        <v>31307.959000000006</v>
      </c>
      <c r="O9" s="329">
        <v>10953.148000000001</v>
      </c>
      <c r="P9" s="328">
        <f>O9+N9</f>
        <v>42261.107</v>
      </c>
      <c r="Q9" s="327">
        <f>(L9/P9-1)</f>
        <v>-0.19470793796291241</v>
      </c>
    </row>
    <row r="10" spans="1:17" ht="18.75" customHeight="1">
      <c r="A10" s="333" t="s">
        <v>97</v>
      </c>
      <c r="B10" s="331">
        <v>3016.8259999999996</v>
      </c>
      <c r="C10" s="329">
        <v>1808.176</v>
      </c>
      <c r="D10" s="328">
        <f>C10+B10</f>
        <v>4825.0019999999995</v>
      </c>
      <c r="E10" s="330">
        <f>(D10/$D$7)</f>
        <v>0.11543206166887755</v>
      </c>
      <c r="F10" s="328">
        <v>3612.457</v>
      </c>
      <c r="G10" s="329">
        <v>2281.051</v>
      </c>
      <c r="H10" s="328">
        <f>G10+F10</f>
        <v>5893.508</v>
      </c>
      <c r="I10" s="332">
        <f>(D10/H10-1)</f>
        <v>-0.18130220574910572</v>
      </c>
      <c r="J10" s="331">
        <v>33131.994999999995</v>
      </c>
      <c r="K10" s="329">
        <v>21521.742000000002</v>
      </c>
      <c r="L10" s="328">
        <f>K10+J10</f>
        <v>54653.736999999994</v>
      </c>
      <c r="M10" s="330">
        <f>(L10/$L$7)</f>
        <v>0.1368282198778737</v>
      </c>
      <c r="N10" s="328">
        <v>16185.333000000002</v>
      </c>
      <c r="O10" s="329">
        <v>8008.020000000001</v>
      </c>
      <c r="P10" s="328">
        <f>O10+N10</f>
        <v>24193.353000000003</v>
      </c>
      <c r="Q10" s="327">
        <f>(L10/P10-1)</f>
        <v>1.259039373335312</v>
      </c>
    </row>
    <row r="11" spans="1:17" ht="18.75" customHeight="1">
      <c r="A11" s="333" t="s">
        <v>62</v>
      </c>
      <c r="B11" s="331">
        <v>1975.5059999999999</v>
      </c>
      <c r="C11" s="329">
        <v>1846.3020000000004</v>
      </c>
      <c r="D11" s="328">
        <f>C11+B11</f>
        <v>3821.808</v>
      </c>
      <c r="E11" s="330">
        <f>(D11/$D$7)</f>
        <v>0.09143191582979854</v>
      </c>
      <c r="F11" s="328">
        <v>1464.02</v>
      </c>
      <c r="G11" s="329">
        <v>1094.435</v>
      </c>
      <c r="H11" s="328">
        <f>G11+F11</f>
        <v>2558.455</v>
      </c>
      <c r="I11" s="332">
        <f>(D11/H11-1)</f>
        <v>0.4937952787913018</v>
      </c>
      <c r="J11" s="331">
        <v>14914.009000000002</v>
      </c>
      <c r="K11" s="329">
        <v>12615.953000000005</v>
      </c>
      <c r="L11" s="328">
        <f>K11+J11</f>
        <v>27529.962000000007</v>
      </c>
      <c r="M11" s="330">
        <f>(L11/$L$7)</f>
        <v>0.06892256413802973</v>
      </c>
      <c r="N11" s="328">
        <v>11030.747000000003</v>
      </c>
      <c r="O11" s="329">
        <v>6011.7580000000025</v>
      </c>
      <c r="P11" s="328">
        <f>O11+N11</f>
        <v>17042.505000000005</v>
      </c>
      <c r="Q11" s="327">
        <f>(L11/P11-1)</f>
        <v>0.615370627733423</v>
      </c>
    </row>
    <row r="12" spans="1:17" ht="18.75" customHeight="1">
      <c r="A12" s="333" t="s">
        <v>44</v>
      </c>
      <c r="B12" s="331">
        <v>1915.856</v>
      </c>
      <c r="C12" s="329">
        <v>1760.5120000000002</v>
      </c>
      <c r="D12" s="328">
        <f>C12+B12</f>
        <v>3676.3680000000004</v>
      </c>
      <c r="E12" s="330">
        <f>(D12/$D$7)</f>
        <v>0.08795244803908643</v>
      </c>
      <c r="F12" s="328">
        <v>2029.9589999999998</v>
      </c>
      <c r="G12" s="329">
        <v>1650.881</v>
      </c>
      <c r="H12" s="328">
        <f>G12+F12</f>
        <v>3680.84</v>
      </c>
      <c r="I12" s="332">
        <f>(D12/H12-1)</f>
        <v>-0.0012149400680279143</v>
      </c>
      <c r="J12" s="331">
        <v>18407.215999999986</v>
      </c>
      <c r="K12" s="329">
        <v>16600.351</v>
      </c>
      <c r="L12" s="328">
        <f>K12+J12</f>
        <v>35007.56699999998</v>
      </c>
      <c r="M12" s="330">
        <f>(L12/$L$7)</f>
        <v>0.08764310251768131</v>
      </c>
      <c r="N12" s="328">
        <v>15996.956999999997</v>
      </c>
      <c r="O12" s="329">
        <v>12952.454</v>
      </c>
      <c r="P12" s="328">
        <f>O12+N12</f>
        <v>28949.410999999996</v>
      </c>
      <c r="Q12" s="327">
        <f>(L12/P12-1)</f>
        <v>0.2092669864682215</v>
      </c>
    </row>
    <row r="13" spans="1:17" ht="18.75" customHeight="1">
      <c r="A13" s="333" t="s">
        <v>96</v>
      </c>
      <c r="B13" s="331">
        <v>1459.841</v>
      </c>
      <c r="C13" s="329">
        <v>704.601</v>
      </c>
      <c r="D13" s="328">
        <f>C13+B13</f>
        <v>2164.442</v>
      </c>
      <c r="E13" s="330">
        <f>(D13/$D$7)</f>
        <v>0.051781533442412805</v>
      </c>
      <c r="F13" s="328">
        <v>1851.9489999999998</v>
      </c>
      <c r="G13" s="329">
        <v>700.571</v>
      </c>
      <c r="H13" s="328">
        <f>G13+F13</f>
        <v>2552.52</v>
      </c>
      <c r="I13" s="332">
        <f>(D13/H13-1)</f>
        <v>-0.15203720245091124</v>
      </c>
      <c r="J13" s="331">
        <v>15723.010000000002</v>
      </c>
      <c r="K13" s="329">
        <v>8219.221</v>
      </c>
      <c r="L13" s="328">
        <f>K13+J13</f>
        <v>23942.231</v>
      </c>
      <c r="M13" s="330">
        <f>(L13/$L$7)</f>
        <v>0.05994050960568065</v>
      </c>
      <c r="N13" s="328">
        <v>18563.631</v>
      </c>
      <c r="O13" s="329">
        <v>6450.483999999999</v>
      </c>
      <c r="P13" s="328">
        <f>O13+N13</f>
        <v>25014.114999999998</v>
      </c>
      <c r="Q13" s="327">
        <f>(L13/P13-1)</f>
        <v>-0.04285116623154561</v>
      </c>
    </row>
    <row r="14" spans="1:17" ht="18.75" customHeight="1">
      <c r="A14" s="333" t="s">
        <v>95</v>
      </c>
      <c r="B14" s="331">
        <v>1211.285</v>
      </c>
      <c r="C14" s="329">
        <v>654.301</v>
      </c>
      <c r="D14" s="328">
        <f>C14+B14</f>
        <v>1865.5860000000002</v>
      </c>
      <c r="E14" s="330">
        <f>(D14/$D$7)</f>
        <v>0.04463178216311509</v>
      </c>
      <c r="F14" s="328">
        <v>1255.904</v>
      </c>
      <c r="G14" s="329">
        <v>482.76200000000006</v>
      </c>
      <c r="H14" s="328">
        <f>G14+F14</f>
        <v>1738.6660000000002</v>
      </c>
      <c r="I14" s="332">
        <f>(D14/H14-1)</f>
        <v>0.07299849424788896</v>
      </c>
      <c r="J14" s="331">
        <v>11748.728</v>
      </c>
      <c r="K14" s="329">
        <v>6194.320000000001</v>
      </c>
      <c r="L14" s="328">
        <f>K14+J14</f>
        <v>17943.048</v>
      </c>
      <c r="M14" s="330">
        <f>(L14/$L$7)</f>
        <v>0.044921270745369925</v>
      </c>
      <c r="N14" s="328">
        <v>8540.451</v>
      </c>
      <c r="O14" s="329">
        <v>3806.9089999999997</v>
      </c>
      <c r="P14" s="328">
        <f>O14+N14</f>
        <v>12347.359999999999</v>
      </c>
      <c r="Q14" s="327">
        <f>(L14/P14-1)</f>
        <v>0.4531890217827941</v>
      </c>
    </row>
    <row r="15" spans="1:17" ht="18.75" customHeight="1">
      <c r="A15" s="333" t="s">
        <v>64</v>
      </c>
      <c r="B15" s="331">
        <v>860.9309999999999</v>
      </c>
      <c r="C15" s="329">
        <v>498.273</v>
      </c>
      <c r="D15" s="328">
        <f>C15+B15</f>
        <v>1359.204</v>
      </c>
      <c r="E15" s="330">
        <f>(D15/$D$7)</f>
        <v>0.03251723417909154</v>
      </c>
      <c r="F15" s="328">
        <v>259.678</v>
      </c>
      <c r="G15" s="329">
        <v>272.11</v>
      </c>
      <c r="H15" s="328">
        <f>G15+F15</f>
        <v>531.788</v>
      </c>
      <c r="I15" s="332">
        <f>(D15/H15-1)</f>
        <v>1.5559132586669873</v>
      </c>
      <c r="J15" s="331">
        <v>4021.811999999999</v>
      </c>
      <c r="K15" s="329">
        <v>3018.1910000000007</v>
      </c>
      <c r="L15" s="328">
        <f>K15+J15</f>
        <v>7040.003</v>
      </c>
      <c r="M15" s="330">
        <f>(L15/$L$7)</f>
        <v>0.01762498104063571</v>
      </c>
      <c r="N15" s="328">
        <v>3177.9159999999993</v>
      </c>
      <c r="O15" s="329">
        <v>2586.2019999999998</v>
      </c>
      <c r="P15" s="328">
        <f>O15+N15</f>
        <v>5764.117999999999</v>
      </c>
      <c r="Q15" s="327">
        <f>(L15/P15-1)</f>
        <v>0.22134956293399988</v>
      </c>
    </row>
    <row r="16" spans="1:17" ht="18.75" customHeight="1">
      <c r="A16" s="333" t="s">
        <v>94</v>
      </c>
      <c r="B16" s="331">
        <v>861.4960000000001</v>
      </c>
      <c r="C16" s="329">
        <v>28.201999999999998</v>
      </c>
      <c r="D16" s="328">
        <f>C16+B16</f>
        <v>889.6980000000001</v>
      </c>
      <c r="E16" s="330">
        <f>(D16/$D$7)</f>
        <v>0.02128489778919823</v>
      </c>
      <c r="F16" s="328">
        <v>371.91200000000003</v>
      </c>
      <c r="G16" s="329">
        <v>23.548</v>
      </c>
      <c r="H16" s="328">
        <f>G16+F16</f>
        <v>395.46000000000004</v>
      </c>
      <c r="I16" s="332">
        <f>(D16/H16-1)</f>
        <v>1.249780003034441</v>
      </c>
      <c r="J16" s="331">
        <v>5740.391</v>
      </c>
      <c r="K16" s="329">
        <v>280.106</v>
      </c>
      <c r="L16" s="328">
        <f>K16+J16</f>
        <v>6020.496999999999</v>
      </c>
      <c r="M16" s="330">
        <f>(L16/$L$7)</f>
        <v>0.015072599469091728</v>
      </c>
      <c r="N16" s="328">
        <v>5244.505</v>
      </c>
      <c r="O16" s="329">
        <v>1642.2210000000002</v>
      </c>
      <c r="P16" s="328">
        <f>O16+N16</f>
        <v>6886.726000000001</v>
      </c>
      <c r="Q16" s="327">
        <f>(L16/P16-1)</f>
        <v>-0.1257824109743877</v>
      </c>
    </row>
    <row r="17" spans="1:17" ht="18.75" customHeight="1">
      <c r="A17" s="333" t="s">
        <v>93</v>
      </c>
      <c r="B17" s="331">
        <v>474.832</v>
      </c>
      <c r="C17" s="329">
        <v>348.67999999999995</v>
      </c>
      <c r="D17" s="328">
        <f>C17+B17</f>
        <v>823.512</v>
      </c>
      <c r="E17" s="330">
        <f>(D17/$D$7)</f>
        <v>0.01970148156810312</v>
      </c>
      <c r="F17" s="328">
        <v>450.241</v>
      </c>
      <c r="G17" s="329">
        <v>270.09000000000003</v>
      </c>
      <c r="H17" s="328">
        <f>G17+F17</f>
        <v>720.331</v>
      </c>
      <c r="I17" s="332">
        <f>(D17/H17-1)</f>
        <v>0.1432410933307049</v>
      </c>
      <c r="J17" s="331">
        <v>4045.0570000000002</v>
      </c>
      <c r="K17" s="329">
        <v>2456.529</v>
      </c>
      <c r="L17" s="328">
        <f>K17+J17</f>
        <v>6501.586</v>
      </c>
      <c r="M17" s="330">
        <f>(L17/$L$7)</f>
        <v>0.01627702857286603</v>
      </c>
      <c r="N17" s="328">
        <v>4228.525999999999</v>
      </c>
      <c r="O17" s="329">
        <v>2090.3459999999995</v>
      </c>
      <c r="P17" s="328">
        <f>O17+N17</f>
        <v>6318.8719999999985</v>
      </c>
      <c r="Q17" s="327">
        <f>(L17/P17-1)</f>
        <v>0.02891560392424508</v>
      </c>
    </row>
    <row r="18" spans="1:17" ht="18.75" customHeight="1">
      <c r="A18" s="333" t="s">
        <v>92</v>
      </c>
      <c r="B18" s="331">
        <v>370.014</v>
      </c>
      <c r="C18" s="329">
        <v>356.206</v>
      </c>
      <c r="D18" s="328">
        <f>C18+B18</f>
        <v>726.22</v>
      </c>
      <c r="E18" s="330">
        <f>(D18/$D$7)</f>
        <v>0.017373893694794793</v>
      </c>
      <c r="F18" s="328">
        <v>339.289</v>
      </c>
      <c r="G18" s="329">
        <v>236.83</v>
      </c>
      <c r="H18" s="328">
        <f>G18+F18</f>
        <v>576.119</v>
      </c>
      <c r="I18" s="332">
        <f>(D18/H18-1)</f>
        <v>0.26053818742308454</v>
      </c>
      <c r="J18" s="331">
        <v>8290.312</v>
      </c>
      <c r="K18" s="329">
        <v>2969.3540000000003</v>
      </c>
      <c r="L18" s="328">
        <f>K18+J18</f>
        <v>11259.666000000001</v>
      </c>
      <c r="M18" s="330">
        <f>(L18/$L$7)</f>
        <v>0.028189107273660332</v>
      </c>
      <c r="N18" s="328">
        <v>2728.3700000000003</v>
      </c>
      <c r="O18" s="329">
        <v>1209.494</v>
      </c>
      <c r="P18" s="328">
        <f>O18+N18</f>
        <v>3937.8640000000005</v>
      </c>
      <c r="Q18" s="327">
        <f>(L18/P18-1)</f>
        <v>1.8593333847994749</v>
      </c>
    </row>
    <row r="19" spans="1:17" ht="18.75" customHeight="1">
      <c r="A19" s="333" t="s">
        <v>82</v>
      </c>
      <c r="B19" s="331">
        <v>262.595</v>
      </c>
      <c r="C19" s="329">
        <v>434.493</v>
      </c>
      <c r="D19" s="328">
        <f>C19+B19</f>
        <v>697.088</v>
      </c>
      <c r="E19" s="330">
        <f>(D19/$D$7)</f>
        <v>0.01667694749238125</v>
      </c>
      <c r="F19" s="328">
        <v>105.209</v>
      </c>
      <c r="G19" s="329">
        <v>247.454</v>
      </c>
      <c r="H19" s="328">
        <f>G19+F19</f>
        <v>352.663</v>
      </c>
      <c r="I19" s="332">
        <f>(D19/H19-1)</f>
        <v>0.9766405888908105</v>
      </c>
      <c r="J19" s="331">
        <v>1654.5420000000001</v>
      </c>
      <c r="K19" s="329">
        <v>3796.8349999999996</v>
      </c>
      <c r="L19" s="328">
        <f>K19+J19</f>
        <v>5451.3769999999995</v>
      </c>
      <c r="M19" s="330">
        <f>(L19/$L$7)</f>
        <v>0.013647780586223837</v>
      </c>
      <c r="N19" s="328">
        <v>1119.4940000000001</v>
      </c>
      <c r="O19" s="329">
        <v>2536.8990000000003</v>
      </c>
      <c r="P19" s="328">
        <f>O19+N19</f>
        <v>3656.3930000000005</v>
      </c>
      <c r="Q19" s="327">
        <f>(L19/P19-1)</f>
        <v>0.4909165945783176</v>
      </c>
    </row>
    <row r="20" spans="1:17" ht="18.75" customHeight="1">
      <c r="A20" s="333" t="s">
        <v>354</v>
      </c>
      <c r="B20" s="331">
        <v>374.7920000000001</v>
      </c>
      <c r="C20" s="329">
        <v>178.57699999999997</v>
      </c>
      <c r="D20" s="328">
        <f>C20+B20</f>
        <v>553.369</v>
      </c>
      <c r="E20" s="330">
        <f>(D20/$D$7)</f>
        <v>0.01323865244690989</v>
      </c>
      <c r="F20" s="328">
        <v>193.222</v>
      </c>
      <c r="G20" s="329">
        <v>61.41</v>
      </c>
      <c r="H20" s="328">
        <f>G20+F20</f>
        <v>254.632</v>
      </c>
      <c r="I20" s="332">
        <f>(D20/H20-1)</f>
        <v>1.1732107512017342</v>
      </c>
      <c r="J20" s="331">
        <v>2230.237</v>
      </c>
      <c r="K20" s="329">
        <v>980.6129999999998</v>
      </c>
      <c r="L20" s="328">
        <f>K20+J20</f>
        <v>3210.85</v>
      </c>
      <c r="M20" s="330">
        <f>(L20/$L$7)</f>
        <v>0.00803851509357669</v>
      </c>
      <c r="N20" s="328">
        <v>1673.7449999999994</v>
      </c>
      <c r="O20" s="329">
        <v>547.746</v>
      </c>
      <c r="P20" s="328">
        <f>O20+N20</f>
        <v>2221.4909999999995</v>
      </c>
      <c r="Q20" s="327">
        <f>(L20/P20-1)</f>
        <v>0.4453580950811866</v>
      </c>
    </row>
    <row r="21" spans="1:17" ht="18.75" customHeight="1">
      <c r="A21" s="333" t="s">
        <v>91</v>
      </c>
      <c r="B21" s="331">
        <v>375.505</v>
      </c>
      <c r="C21" s="329">
        <v>147.732</v>
      </c>
      <c r="D21" s="328">
        <f>C21+B21</f>
        <v>523.237</v>
      </c>
      <c r="E21" s="330">
        <f>(D21/$D$7)</f>
        <v>0.012517782511061858</v>
      </c>
      <c r="F21" s="328">
        <v>329.862</v>
      </c>
      <c r="G21" s="329">
        <v>141.418</v>
      </c>
      <c r="H21" s="328">
        <f>G21+F21</f>
        <v>471.28000000000003</v>
      </c>
      <c r="I21" s="332">
        <f>(D21/H21-1)</f>
        <v>0.11024656255304688</v>
      </c>
      <c r="J21" s="331">
        <v>3492.4179999999997</v>
      </c>
      <c r="K21" s="329">
        <v>1511.9959999999999</v>
      </c>
      <c r="L21" s="328">
        <f>K21+J21</f>
        <v>5004.414</v>
      </c>
      <c r="M21" s="330">
        <f>(L21/$L$7)</f>
        <v>0.01252878754021723</v>
      </c>
      <c r="N21" s="328">
        <v>2776.0870000000004</v>
      </c>
      <c r="O21" s="329">
        <v>1263.109</v>
      </c>
      <c r="P21" s="328">
        <f>O21+N21</f>
        <v>4039.1960000000004</v>
      </c>
      <c r="Q21" s="327">
        <f>(L21/P21-1)</f>
        <v>0.23896290251822383</v>
      </c>
    </row>
    <row r="22" spans="1:17" ht="18.75" customHeight="1">
      <c r="A22" s="333" t="s">
        <v>90</v>
      </c>
      <c r="B22" s="331">
        <v>327.557</v>
      </c>
      <c r="C22" s="329">
        <v>117.09</v>
      </c>
      <c r="D22" s="328">
        <f>C22+B22</f>
        <v>444.64700000000005</v>
      </c>
      <c r="E22" s="330">
        <f>(D22/$D$7)</f>
        <v>0.010637616300445348</v>
      </c>
      <c r="F22" s="328">
        <v>376.409</v>
      </c>
      <c r="G22" s="329">
        <v>74.349</v>
      </c>
      <c r="H22" s="328">
        <f>G22+F22</f>
        <v>450.758</v>
      </c>
      <c r="I22" s="332">
        <f>(D22/H22-1)</f>
        <v>-0.01355716371090454</v>
      </c>
      <c r="J22" s="331">
        <v>3326.718</v>
      </c>
      <c r="K22" s="329">
        <v>901.119</v>
      </c>
      <c r="L22" s="328">
        <f>K22+J22</f>
        <v>4227.8369999999995</v>
      </c>
      <c r="M22" s="330">
        <f>(L22/$L$7)</f>
        <v>0.01058459022927947</v>
      </c>
      <c r="N22" s="328">
        <v>3893.0370000000003</v>
      </c>
      <c r="O22" s="329">
        <v>1054.767</v>
      </c>
      <c r="P22" s="328">
        <f>O22+N22</f>
        <v>4947.804</v>
      </c>
      <c r="Q22" s="327">
        <f>(L22/P22-1)</f>
        <v>-0.145512433394694</v>
      </c>
    </row>
    <row r="23" spans="1:17" ht="18.75" customHeight="1">
      <c r="A23" s="333" t="s">
        <v>86</v>
      </c>
      <c r="B23" s="331">
        <v>275.2130000000001</v>
      </c>
      <c r="C23" s="329">
        <v>133.597</v>
      </c>
      <c r="D23" s="328">
        <f>C23+B23</f>
        <v>408.81000000000006</v>
      </c>
      <c r="E23" s="330">
        <f>(D23/$D$7)</f>
        <v>0.009780261465353556</v>
      </c>
      <c r="F23" s="328">
        <v>235.02</v>
      </c>
      <c r="G23" s="329">
        <v>83.97300000000001</v>
      </c>
      <c r="H23" s="328">
        <f>G23+F23</f>
        <v>318.99300000000005</v>
      </c>
      <c r="I23" s="332">
        <f>(D23/H23-1)</f>
        <v>0.28156417225456365</v>
      </c>
      <c r="J23" s="331">
        <v>2508.6129999999994</v>
      </c>
      <c r="K23" s="329">
        <v>1371.2170000000003</v>
      </c>
      <c r="L23" s="328">
        <f>K23+J23</f>
        <v>3879.83</v>
      </c>
      <c r="M23" s="330">
        <f>(L23/$L$7)</f>
        <v>0.009713338217453835</v>
      </c>
      <c r="N23" s="328">
        <v>1948.8229999999999</v>
      </c>
      <c r="O23" s="329">
        <v>890.201</v>
      </c>
      <c r="P23" s="328">
        <f>O23+N23</f>
        <v>2839.024</v>
      </c>
      <c r="Q23" s="327">
        <f>(L23/P23-1)</f>
        <v>0.36660697479133675</v>
      </c>
    </row>
    <row r="24" spans="1:17" ht="18.75" customHeight="1">
      <c r="A24" s="333" t="s">
        <v>77</v>
      </c>
      <c r="B24" s="331">
        <v>160.595</v>
      </c>
      <c r="C24" s="329">
        <v>203.84199999999998</v>
      </c>
      <c r="D24" s="328">
        <f>C24+B24</f>
        <v>364.437</v>
      </c>
      <c r="E24" s="330">
        <f>(D24/$D$7)</f>
        <v>0.008718693641664964</v>
      </c>
      <c r="F24" s="328">
        <v>144.618</v>
      </c>
      <c r="G24" s="329">
        <v>82.009</v>
      </c>
      <c r="H24" s="328">
        <f>G24+F24</f>
        <v>226.627</v>
      </c>
      <c r="I24" s="332">
        <f>(D24/H24-1)</f>
        <v>0.6080917101669263</v>
      </c>
      <c r="J24" s="331">
        <v>1196.8179999999998</v>
      </c>
      <c r="K24" s="329">
        <v>1515.973</v>
      </c>
      <c r="L24" s="328">
        <f>K24+J24</f>
        <v>2712.7909999999997</v>
      </c>
      <c r="M24" s="330">
        <f>(L24/$L$7)</f>
        <v>0.006791600790824547</v>
      </c>
      <c r="N24" s="328">
        <v>990.158</v>
      </c>
      <c r="O24" s="329">
        <v>1124.901</v>
      </c>
      <c r="P24" s="328">
        <f>O24+N24</f>
        <v>2115.059</v>
      </c>
      <c r="Q24" s="327">
        <f>(L24/P24-1)</f>
        <v>0.28260771921728867</v>
      </c>
    </row>
    <row r="25" spans="1:17" ht="18.75" customHeight="1">
      <c r="A25" s="333" t="s">
        <v>83</v>
      </c>
      <c r="B25" s="331">
        <v>72.78</v>
      </c>
      <c r="C25" s="329">
        <v>212.961</v>
      </c>
      <c r="D25" s="328">
        <f>C25+B25</f>
        <v>285.741</v>
      </c>
      <c r="E25" s="330">
        <f>(D25/$D$7)</f>
        <v>0.006835991515304396</v>
      </c>
      <c r="F25" s="328">
        <v>17.399</v>
      </c>
      <c r="G25" s="329">
        <v>10.841</v>
      </c>
      <c r="H25" s="328">
        <f>G25+F25</f>
        <v>28.240000000000002</v>
      </c>
      <c r="I25" s="332">
        <f>(D25/H25-1)</f>
        <v>9.118307365439092</v>
      </c>
      <c r="J25" s="331">
        <v>373.12300000000005</v>
      </c>
      <c r="K25" s="329">
        <v>552.9580000000001</v>
      </c>
      <c r="L25" s="328">
        <f>K25+J25</f>
        <v>926.0810000000001</v>
      </c>
      <c r="M25" s="330">
        <f>(L25/$L$7)</f>
        <v>0.002318487657901987</v>
      </c>
      <c r="N25" s="328">
        <v>161.96900000000002</v>
      </c>
      <c r="O25" s="329">
        <v>143.05</v>
      </c>
      <c r="P25" s="328">
        <f>O25+N25</f>
        <v>305.019</v>
      </c>
      <c r="Q25" s="327">
        <f>(L25/P25-1)</f>
        <v>2.0361420108255555</v>
      </c>
    </row>
    <row r="26" spans="1:17" ht="18.75" customHeight="1">
      <c r="A26" s="333" t="s">
        <v>78</v>
      </c>
      <c r="B26" s="331">
        <v>7.539</v>
      </c>
      <c r="C26" s="329">
        <v>254.551</v>
      </c>
      <c r="D26" s="328">
        <f>C26+B26</f>
        <v>262.09</v>
      </c>
      <c r="E26" s="330">
        <f>(D26/$D$7)</f>
        <v>0.00627017129584529</v>
      </c>
      <c r="F26" s="328">
        <v>49.551</v>
      </c>
      <c r="G26" s="329">
        <v>280.674</v>
      </c>
      <c r="H26" s="328">
        <f>G26+F26</f>
        <v>330.22499999999997</v>
      </c>
      <c r="I26" s="332">
        <f>(D26/H26-1)</f>
        <v>-0.20632901809372395</v>
      </c>
      <c r="J26" s="331">
        <v>161.212</v>
      </c>
      <c r="K26" s="329">
        <v>2694.942</v>
      </c>
      <c r="L26" s="328">
        <f>K26+J26</f>
        <v>2856.154</v>
      </c>
      <c r="M26" s="330">
        <f>(L26/$L$7)</f>
        <v>0.007150516853350183</v>
      </c>
      <c r="N26" s="328">
        <v>206.752</v>
      </c>
      <c r="O26" s="329">
        <v>2312.1949999999997</v>
      </c>
      <c r="P26" s="328">
        <f>O26+N26</f>
        <v>2518.9469999999997</v>
      </c>
      <c r="Q26" s="327">
        <f>(L26/P26-1)</f>
        <v>0.1338682393873314</v>
      </c>
    </row>
    <row r="27" spans="1:17" ht="18.75" customHeight="1">
      <c r="A27" s="333" t="s">
        <v>81</v>
      </c>
      <c r="B27" s="331">
        <v>122.40500000000003</v>
      </c>
      <c r="C27" s="329">
        <v>101.423</v>
      </c>
      <c r="D27" s="328">
        <f>C27+B27</f>
        <v>223.82800000000003</v>
      </c>
      <c r="E27" s="330">
        <f>(D27/$D$7)</f>
        <v>0.0053548014071748634</v>
      </c>
      <c r="F27" s="328">
        <v>70.614</v>
      </c>
      <c r="G27" s="329">
        <v>43.388999999999996</v>
      </c>
      <c r="H27" s="328">
        <f>G27+F27</f>
        <v>114.003</v>
      </c>
      <c r="I27" s="332">
        <f>(D27/H27-1)</f>
        <v>0.9633518416182032</v>
      </c>
      <c r="J27" s="331">
        <v>1282.4989999999996</v>
      </c>
      <c r="K27" s="329">
        <v>700.5559999999998</v>
      </c>
      <c r="L27" s="328">
        <f>K27+J27</f>
        <v>1983.0549999999994</v>
      </c>
      <c r="M27" s="330">
        <f>(L27/$L$7)</f>
        <v>0.004964672142545655</v>
      </c>
      <c r="N27" s="328">
        <v>706.7790000000001</v>
      </c>
      <c r="O27" s="329">
        <v>350.7359999999998</v>
      </c>
      <c r="P27" s="328">
        <f>O27+N27</f>
        <v>1057.5149999999999</v>
      </c>
      <c r="Q27" s="327">
        <f>(L27/P27-1)</f>
        <v>0.8752027158007212</v>
      </c>
    </row>
    <row r="28" spans="1:17" ht="18.75" customHeight="1">
      <c r="A28" s="333" t="s">
        <v>70</v>
      </c>
      <c r="B28" s="331">
        <v>90.963</v>
      </c>
      <c r="C28" s="329">
        <v>86.92</v>
      </c>
      <c r="D28" s="328">
        <f>C28+B28</f>
        <v>177.88299999999998</v>
      </c>
      <c r="E28" s="330">
        <f>(D28/$D$7)</f>
        <v>0.004255625474527253</v>
      </c>
      <c r="F28" s="328">
        <v>81.986</v>
      </c>
      <c r="G28" s="329">
        <v>55.552</v>
      </c>
      <c r="H28" s="328">
        <f>G28+F28</f>
        <v>137.538</v>
      </c>
      <c r="I28" s="332">
        <f>(D28/H28-1)</f>
        <v>0.29333711410664676</v>
      </c>
      <c r="J28" s="331">
        <v>831.637</v>
      </c>
      <c r="K28" s="329">
        <v>819.9</v>
      </c>
      <c r="L28" s="328">
        <f>K28+J28</f>
        <v>1651.5369999999998</v>
      </c>
      <c r="M28" s="330">
        <f>(L28/$L$7)</f>
        <v>0.0041347011234098025</v>
      </c>
      <c r="N28" s="328">
        <v>599.599</v>
      </c>
      <c r="O28" s="329">
        <v>392.523</v>
      </c>
      <c r="P28" s="328">
        <f>O28+N28</f>
        <v>992.1220000000001</v>
      </c>
      <c r="Q28" s="327">
        <f>(L28/P28-1)</f>
        <v>0.664651121535456</v>
      </c>
    </row>
    <row r="29" spans="1:17" ht="18.75" customHeight="1">
      <c r="A29" s="333" t="s">
        <v>75</v>
      </c>
      <c r="B29" s="331">
        <v>134.424</v>
      </c>
      <c r="C29" s="329">
        <v>11.651</v>
      </c>
      <c r="D29" s="328">
        <f>C29+B29</f>
        <v>146.07500000000002</v>
      </c>
      <c r="E29" s="330">
        <f>(D29/$D$7)</f>
        <v>0.0034946593614430194</v>
      </c>
      <c r="F29" s="328">
        <v>32.291</v>
      </c>
      <c r="G29" s="329">
        <v>7.114</v>
      </c>
      <c r="H29" s="328">
        <f>G29+F29</f>
        <v>39.404999999999994</v>
      </c>
      <c r="I29" s="332">
        <f>(D29/H29-1)</f>
        <v>2.7070168760309614</v>
      </c>
      <c r="J29" s="331">
        <v>585.801</v>
      </c>
      <c r="K29" s="329">
        <v>107.739</v>
      </c>
      <c r="L29" s="328">
        <f>K29+J29</f>
        <v>693.5400000000001</v>
      </c>
      <c r="M29" s="330">
        <f>(L29/$L$7)</f>
        <v>0.00173631024744201</v>
      </c>
      <c r="N29" s="328">
        <v>340.344</v>
      </c>
      <c r="O29" s="329">
        <v>45.88399999999999</v>
      </c>
      <c r="P29" s="328">
        <f>O29+N29</f>
        <v>386.228</v>
      </c>
      <c r="Q29" s="327">
        <f>(L29/P29-1)</f>
        <v>0.7956750934681072</v>
      </c>
    </row>
    <row r="30" spans="1:17" ht="18.75" customHeight="1">
      <c r="A30" s="333" t="s">
        <v>73</v>
      </c>
      <c r="B30" s="331">
        <v>101.23100000000002</v>
      </c>
      <c r="C30" s="329">
        <v>41.481</v>
      </c>
      <c r="D30" s="328">
        <f>C30+B30</f>
        <v>142.71200000000002</v>
      </c>
      <c r="E30" s="330">
        <f>(D30/$D$7)</f>
        <v>0.003414203845902832</v>
      </c>
      <c r="F30" s="328"/>
      <c r="G30" s="329">
        <v>5.423</v>
      </c>
      <c r="H30" s="328">
        <f>G30+F30</f>
        <v>5.423</v>
      </c>
      <c r="I30" s="332">
        <f>(D30/H30-1)</f>
        <v>25.31606122072654</v>
      </c>
      <c r="J30" s="331">
        <v>329.649</v>
      </c>
      <c r="K30" s="329">
        <v>111.27600000000001</v>
      </c>
      <c r="L30" s="328">
        <f>K30+J30</f>
        <v>440.925</v>
      </c>
      <c r="M30" s="330">
        <f>(L30/$L$7)</f>
        <v>0.001103876626947787</v>
      </c>
      <c r="N30" s="328">
        <v>34.69699999999999</v>
      </c>
      <c r="O30" s="329">
        <v>34.826</v>
      </c>
      <c r="P30" s="328">
        <f>O30+N30</f>
        <v>69.523</v>
      </c>
      <c r="Q30" s="327">
        <f>(L30/P30-1)</f>
        <v>5.34214576471096</v>
      </c>
    </row>
    <row r="31" spans="1:17" ht="18.75" customHeight="1">
      <c r="A31" s="333" t="s">
        <v>85</v>
      </c>
      <c r="B31" s="331">
        <v>88.642</v>
      </c>
      <c r="C31" s="329">
        <v>44.169</v>
      </c>
      <c r="D31" s="328">
        <f>C31+B31</f>
        <v>132.81099999999998</v>
      </c>
      <c r="E31" s="330">
        <f>(D31/$D$7)</f>
        <v>0.003177334961167953</v>
      </c>
      <c r="F31" s="328">
        <v>131.098</v>
      </c>
      <c r="G31" s="329">
        <v>79.89699999999999</v>
      </c>
      <c r="H31" s="328">
        <f>G31+F31</f>
        <v>210.995</v>
      </c>
      <c r="I31" s="332">
        <f>(D31/H31-1)</f>
        <v>-0.3705490651437239</v>
      </c>
      <c r="J31" s="331">
        <v>1373.1539999999989</v>
      </c>
      <c r="K31" s="329">
        <v>700.5049999999998</v>
      </c>
      <c r="L31" s="328">
        <f>K31+J31</f>
        <v>2073.6589999999987</v>
      </c>
      <c r="M31" s="330">
        <f>(L31/$L$7)</f>
        <v>0.005191503549038769</v>
      </c>
      <c r="N31" s="328">
        <v>1208.6329999999998</v>
      </c>
      <c r="O31" s="329">
        <v>540.8769999999998</v>
      </c>
      <c r="P31" s="328">
        <f>O31+N31</f>
        <v>1749.5099999999998</v>
      </c>
      <c r="Q31" s="327">
        <f>(L31/P31-1)</f>
        <v>0.18527987836594195</v>
      </c>
    </row>
    <row r="32" spans="1:17" ht="18.75" customHeight="1">
      <c r="A32" s="333" t="s">
        <v>79</v>
      </c>
      <c r="B32" s="331">
        <v>77.805</v>
      </c>
      <c r="C32" s="329">
        <v>36.169999999999995</v>
      </c>
      <c r="D32" s="328">
        <f>C32+B32</f>
        <v>113.975</v>
      </c>
      <c r="E32" s="330">
        <f>(D32/$D$7)</f>
        <v>0.0027267075181959134</v>
      </c>
      <c r="F32" s="328">
        <v>52.978</v>
      </c>
      <c r="G32" s="329">
        <v>46.421</v>
      </c>
      <c r="H32" s="328">
        <f>G32+F32</f>
        <v>99.399</v>
      </c>
      <c r="I32" s="332">
        <f>(D32/H32-1)</f>
        <v>0.14664131429893645</v>
      </c>
      <c r="J32" s="331">
        <v>605.437</v>
      </c>
      <c r="K32" s="329">
        <v>433.63599999999997</v>
      </c>
      <c r="L32" s="328">
        <f>K32+J32</f>
        <v>1039.0729999999999</v>
      </c>
      <c r="M32" s="330">
        <f>(L32/$L$7)</f>
        <v>0.0026013684830583834</v>
      </c>
      <c r="N32" s="328">
        <v>410.65099999999995</v>
      </c>
      <c r="O32" s="329">
        <v>447.50399999999996</v>
      </c>
      <c r="P32" s="328">
        <f>O32+N32</f>
        <v>858.155</v>
      </c>
      <c r="Q32" s="327">
        <f>(L32/P32-1)</f>
        <v>0.2108220542908914</v>
      </c>
    </row>
    <row r="33" spans="1:17" ht="18.75" customHeight="1">
      <c r="A33" s="333" t="s">
        <v>80</v>
      </c>
      <c r="B33" s="331">
        <v>50.60199999999999</v>
      </c>
      <c r="C33" s="329">
        <v>28.314</v>
      </c>
      <c r="D33" s="328">
        <f>C33+B33</f>
        <v>78.916</v>
      </c>
      <c r="E33" s="330">
        <f>(D33/$D$7)</f>
        <v>0.0018879653477161546</v>
      </c>
      <c r="F33" s="328">
        <v>42.767</v>
      </c>
      <c r="G33" s="329">
        <v>47.425</v>
      </c>
      <c r="H33" s="328">
        <f>G33+F33</f>
        <v>90.19200000000001</v>
      </c>
      <c r="I33" s="332">
        <f>(D33/H33-1)</f>
        <v>-0.12502217491573542</v>
      </c>
      <c r="J33" s="331">
        <v>458.465</v>
      </c>
      <c r="K33" s="329">
        <v>283.283</v>
      </c>
      <c r="L33" s="328">
        <f>K33+J33</f>
        <v>741.748</v>
      </c>
      <c r="M33" s="330">
        <f>(L33/$L$7)</f>
        <v>0.0018570012593644432</v>
      </c>
      <c r="N33" s="328">
        <v>416.4600000000001</v>
      </c>
      <c r="O33" s="329">
        <v>197.19799999999998</v>
      </c>
      <c r="P33" s="328">
        <f>O33+N33</f>
        <v>613.6580000000001</v>
      </c>
      <c r="Q33" s="327">
        <f>(L33/P33-1)</f>
        <v>0.20873189952709792</v>
      </c>
    </row>
    <row r="34" spans="1:17" ht="18.75" customHeight="1" thickBot="1">
      <c r="A34" s="326" t="s">
        <v>57</v>
      </c>
      <c r="B34" s="322">
        <v>145.537</v>
      </c>
      <c r="C34" s="321">
        <v>96.71199999999999</v>
      </c>
      <c r="D34" s="320">
        <f>C34+B34</f>
        <v>242.249</v>
      </c>
      <c r="E34" s="323">
        <f>(D34/$D$7)</f>
        <v>0.005795500500771589</v>
      </c>
      <c r="F34" s="325">
        <v>4720.766</v>
      </c>
      <c r="G34" s="321">
        <v>1530.5259999999998</v>
      </c>
      <c r="H34" s="320">
        <f>G34+F34</f>
        <v>6251.2919999999995</v>
      </c>
      <c r="I34" s="324">
        <f>(D34/H34-1)</f>
        <v>-0.9612481707781367</v>
      </c>
      <c r="J34" s="322">
        <v>24059.259</v>
      </c>
      <c r="K34" s="321">
        <v>6486.293</v>
      </c>
      <c r="L34" s="320">
        <f>K34+J34</f>
        <v>30545.551999999996</v>
      </c>
      <c r="M34" s="323">
        <f>(L34/$L$7)</f>
        <v>0.07647223657088671</v>
      </c>
      <c r="N34" s="322">
        <v>47420.293</v>
      </c>
      <c r="O34" s="321">
        <v>14764.448</v>
      </c>
      <c r="P34" s="320">
        <f>O34+N34</f>
        <v>62184.740999999995</v>
      </c>
      <c r="Q34" s="319">
        <f>(L34/P34-1)</f>
        <v>-0.5087934514352966</v>
      </c>
    </row>
    <row r="35" spans="1:17" ht="14.25" thickTop="1">
      <c r="A35" s="268" t="s">
        <v>356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</row>
    <row r="36" ht="13.5">
      <c r="A36" s="268" t="s">
        <v>55</v>
      </c>
    </row>
  </sheetData>
  <sheetProtection/>
  <mergeCells count="13">
    <mergeCell ref="F5:H5"/>
    <mergeCell ref="J5:L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</mergeCells>
  <conditionalFormatting sqref="Q35:Q65536 I35:I65536 Q3:Q6 I3:I6">
    <cfRule type="cellIs" priority="3" dxfId="1" operator="lessThan" stopIfTrue="1">
      <formula>0</formula>
    </cfRule>
  </conditionalFormatting>
  <conditionalFormatting sqref="I7:I34 Q7:Q34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5.8515625" style="361" customWidth="1"/>
    <col min="2" max="2" width="13.8515625" style="361" customWidth="1"/>
    <col min="3" max="3" width="10.28125" style="361" bestFit="1" customWidth="1"/>
    <col min="4" max="4" width="12.7109375" style="361" customWidth="1"/>
    <col min="5" max="5" width="9.00390625" style="361" customWidth="1"/>
    <col min="6" max="6" width="12.421875" style="361" customWidth="1"/>
    <col min="7" max="7" width="10.57421875" style="361" customWidth="1"/>
    <col min="8" max="8" width="11.57421875" style="361" customWidth="1"/>
    <col min="9" max="9" width="10.28125" style="361" customWidth="1"/>
    <col min="10" max="16384" width="9.140625" style="361" customWidth="1"/>
  </cols>
  <sheetData>
    <row r="1" spans="8:9" ht="18.75" thickBot="1">
      <c r="H1" s="244" t="s">
        <v>36</v>
      </c>
      <c r="I1" s="243"/>
    </row>
    <row r="2" ht="3.75" customHeight="1" thickBot="1"/>
    <row r="3" spans="1:9" ht="24" customHeight="1" thickBot="1">
      <c r="A3" s="392" t="s">
        <v>144</v>
      </c>
      <c r="B3" s="391"/>
      <c r="C3" s="391"/>
      <c r="D3" s="391"/>
      <c r="E3" s="391"/>
      <c r="F3" s="391"/>
      <c r="G3" s="391"/>
      <c r="H3" s="391"/>
      <c r="I3" s="390"/>
    </row>
    <row r="4" spans="1:9" s="385" customFormat="1" ht="20.25" customHeight="1" thickBot="1">
      <c r="A4" s="389" t="s">
        <v>143</v>
      </c>
      <c r="B4" s="388" t="s">
        <v>52</v>
      </c>
      <c r="C4" s="387"/>
      <c r="D4" s="387"/>
      <c r="E4" s="386"/>
      <c r="F4" s="387" t="s">
        <v>51</v>
      </c>
      <c r="G4" s="387"/>
      <c r="H4" s="387"/>
      <c r="I4" s="386"/>
    </row>
    <row r="5" spans="1:9" s="379" customFormat="1" ht="28.5" customHeight="1" thickBot="1">
      <c r="A5" s="384"/>
      <c r="B5" s="382" t="s">
        <v>50</v>
      </c>
      <c r="C5" s="383" t="s">
        <v>47</v>
      </c>
      <c r="D5" s="382" t="s">
        <v>49</v>
      </c>
      <c r="E5" s="380" t="s">
        <v>45</v>
      </c>
      <c r="F5" s="381" t="s">
        <v>48</v>
      </c>
      <c r="G5" s="380" t="s">
        <v>47</v>
      </c>
      <c r="H5" s="381" t="s">
        <v>46</v>
      </c>
      <c r="I5" s="380" t="s">
        <v>45</v>
      </c>
    </row>
    <row r="6" spans="1:9" s="374" customFormat="1" ht="18" customHeight="1" thickBot="1">
      <c r="A6" s="378" t="s">
        <v>142</v>
      </c>
      <c r="B6" s="377">
        <f>SUM(B7:B46)</f>
        <v>1206244</v>
      </c>
      <c r="C6" s="375">
        <f>SUM(C7:C46)</f>
        <v>1</v>
      </c>
      <c r="D6" s="376">
        <f>SUM(D7:D46)</f>
        <v>998863</v>
      </c>
      <c r="E6" s="375">
        <f>(B6/D6-1)</f>
        <v>0.20761706059789975</v>
      </c>
      <c r="F6" s="377">
        <f>SUM(F7:F46)</f>
        <v>10938063</v>
      </c>
      <c r="G6" s="375">
        <f>SUM(G7:G46)</f>
        <v>0.9999999999999999</v>
      </c>
      <c r="H6" s="376">
        <f>SUM(H7:H46)</f>
        <v>8169496</v>
      </c>
      <c r="I6" s="375">
        <f>(F6/H6-1)</f>
        <v>0.33889079571126546</v>
      </c>
    </row>
    <row r="7" spans="1:9" s="363" customFormat="1" ht="18" customHeight="1" thickTop="1">
      <c r="A7" s="373" t="s">
        <v>141</v>
      </c>
      <c r="B7" s="371">
        <v>161584</v>
      </c>
      <c r="C7" s="372">
        <f>B7/$B$6</f>
        <v>0.13395631397959284</v>
      </c>
      <c r="D7" s="371">
        <v>129034</v>
      </c>
      <c r="E7" s="369">
        <f>(B7/D7-1)</f>
        <v>0.2522590945022243</v>
      </c>
      <c r="F7" s="371">
        <v>1403836</v>
      </c>
      <c r="G7" s="369">
        <f>(F7/$F$6)</f>
        <v>0.12834411357842793</v>
      </c>
      <c r="H7" s="370">
        <v>999029</v>
      </c>
      <c r="I7" s="369">
        <f>(F7/H7-1)</f>
        <v>0.40520044963659707</v>
      </c>
    </row>
    <row r="8" spans="1:9" s="363" customFormat="1" ht="18" customHeight="1">
      <c r="A8" s="373" t="s">
        <v>140</v>
      </c>
      <c r="B8" s="371">
        <v>143231</v>
      </c>
      <c r="C8" s="372">
        <f>B8/$B$6</f>
        <v>0.11874131601898123</v>
      </c>
      <c r="D8" s="371">
        <v>117981</v>
      </c>
      <c r="E8" s="369">
        <f>(B8/D8-1)</f>
        <v>0.21401751129419133</v>
      </c>
      <c r="F8" s="371">
        <v>1284794</v>
      </c>
      <c r="G8" s="369">
        <f>(F8/$F$6)</f>
        <v>0.11746083378748139</v>
      </c>
      <c r="H8" s="370">
        <v>998699</v>
      </c>
      <c r="I8" s="369">
        <f>(F8/H8-1)</f>
        <v>0.286467694470506</v>
      </c>
    </row>
    <row r="9" spans="1:9" s="363" customFormat="1" ht="18" customHeight="1">
      <c r="A9" s="373" t="s">
        <v>139</v>
      </c>
      <c r="B9" s="371">
        <v>103651</v>
      </c>
      <c r="C9" s="372">
        <f>B9/$B$6</f>
        <v>0.0859287175728957</v>
      </c>
      <c r="D9" s="371">
        <v>85904</v>
      </c>
      <c r="E9" s="369">
        <f>(B9/D9-1)</f>
        <v>0.20659107841311242</v>
      </c>
      <c r="F9" s="371">
        <v>899230</v>
      </c>
      <c r="G9" s="369">
        <f>(F9/$F$6)</f>
        <v>0.08221108252896331</v>
      </c>
      <c r="H9" s="370">
        <v>662670</v>
      </c>
      <c r="I9" s="369">
        <f>(F9/H9-1)</f>
        <v>0.3569800956735629</v>
      </c>
    </row>
    <row r="10" spans="1:9" s="363" customFormat="1" ht="18" customHeight="1">
      <c r="A10" s="373" t="s">
        <v>138</v>
      </c>
      <c r="B10" s="371">
        <v>87354</v>
      </c>
      <c r="C10" s="372">
        <f>B10/$B$6</f>
        <v>0.07241818404899839</v>
      </c>
      <c r="D10" s="371">
        <v>74157</v>
      </c>
      <c r="E10" s="369">
        <f>(B10/D10-1)</f>
        <v>0.17796027347384613</v>
      </c>
      <c r="F10" s="371">
        <v>791876</v>
      </c>
      <c r="G10" s="369">
        <f>(F10/$F$6)</f>
        <v>0.07239636487740106</v>
      </c>
      <c r="H10" s="370">
        <v>553228</v>
      </c>
      <c r="I10" s="369">
        <f>(F10/H10-1)</f>
        <v>0.4313736831830637</v>
      </c>
    </row>
    <row r="11" spans="1:9" s="363" customFormat="1" ht="18" customHeight="1">
      <c r="A11" s="373" t="s">
        <v>137</v>
      </c>
      <c r="B11" s="371">
        <v>69896</v>
      </c>
      <c r="C11" s="372">
        <f>B11/$B$6</f>
        <v>0.057945158690944784</v>
      </c>
      <c r="D11" s="371">
        <v>52492</v>
      </c>
      <c r="E11" s="369">
        <f>(B11/D11-1)</f>
        <v>0.33155528461479844</v>
      </c>
      <c r="F11" s="371">
        <v>597459</v>
      </c>
      <c r="G11" s="369">
        <f>(F11/$F$6)</f>
        <v>0.05462201122813061</v>
      </c>
      <c r="H11" s="370">
        <v>354211</v>
      </c>
      <c r="I11" s="369">
        <f>(F11/H11-1)</f>
        <v>0.6867319196749959</v>
      </c>
    </row>
    <row r="12" spans="1:9" s="363" customFormat="1" ht="18" customHeight="1">
      <c r="A12" s="373" t="s">
        <v>136</v>
      </c>
      <c r="B12" s="371">
        <v>55097</v>
      </c>
      <c r="C12" s="372">
        <f>B12/$B$6</f>
        <v>0.04567649662920603</v>
      </c>
      <c r="D12" s="371">
        <v>41788</v>
      </c>
      <c r="E12" s="369">
        <f>(B12/D12-1)</f>
        <v>0.3184885613094668</v>
      </c>
      <c r="F12" s="371">
        <v>508680</v>
      </c>
      <c r="G12" s="369">
        <f>(F12/$F$6)</f>
        <v>0.04650549187730954</v>
      </c>
      <c r="H12" s="370">
        <v>312041</v>
      </c>
      <c r="I12" s="369">
        <f>(F12/H12-1)</f>
        <v>0.6301703942751113</v>
      </c>
    </row>
    <row r="13" spans="1:9" s="363" customFormat="1" ht="18" customHeight="1">
      <c r="A13" s="373" t="s">
        <v>135</v>
      </c>
      <c r="B13" s="371">
        <v>43776</v>
      </c>
      <c r="C13" s="372">
        <f>B13/$B$6</f>
        <v>0.03629116497159779</v>
      </c>
      <c r="D13" s="371">
        <v>30601</v>
      </c>
      <c r="E13" s="369">
        <f>(B13/D13-1)</f>
        <v>0.4305414855723668</v>
      </c>
      <c r="F13" s="371">
        <v>408281</v>
      </c>
      <c r="G13" s="369">
        <f>(F13/$F$6)</f>
        <v>0.03732662720995482</v>
      </c>
      <c r="H13" s="370">
        <v>223899</v>
      </c>
      <c r="I13" s="369">
        <f>(F13/H13-1)</f>
        <v>0.8235052412025066</v>
      </c>
    </row>
    <row r="14" spans="1:9" s="363" customFormat="1" ht="18" customHeight="1">
      <c r="A14" s="373" t="s">
        <v>134</v>
      </c>
      <c r="B14" s="371">
        <v>40165</v>
      </c>
      <c r="C14" s="372">
        <f>B14/$B$6</f>
        <v>0.03329757495166815</v>
      </c>
      <c r="D14" s="371">
        <v>27807</v>
      </c>
      <c r="E14" s="369">
        <f>(B14/D14-1)</f>
        <v>0.44442046966591153</v>
      </c>
      <c r="F14" s="371">
        <v>346863</v>
      </c>
      <c r="G14" s="369">
        <f>(F14/$F$6)</f>
        <v>0.03171155624172214</v>
      </c>
      <c r="H14" s="370">
        <v>262674</v>
      </c>
      <c r="I14" s="369">
        <f>(F14/H14-1)</f>
        <v>0.32050754928161895</v>
      </c>
    </row>
    <row r="15" spans="1:9" s="363" customFormat="1" ht="18" customHeight="1">
      <c r="A15" s="373" t="s">
        <v>133</v>
      </c>
      <c r="B15" s="371">
        <v>33456</v>
      </c>
      <c r="C15" s="372">
        <f>B15/$B$6</f>
        <v>0.0277356820013198</v>
      </c>
      <c r="D15" s="371">
        <v>24890</v>
      </c>
      <c r="E15" s="369">
        <f>(B15/D15-1)</f>
        <v>0.34415427882683813</v>
      </c>
      <c r="F15" s="371">
        <v>296120</v>
      </c>
      <c r="G15" s="369">
        <f>(F15/$F$6)</f>
        <v>0.027072435037172486</v>
      </c>
      <c r="H15" s="370">
        <v>171406</v>
      </c>
      <c r="I15" s="369">
        <f>(F15/H15-1)</f>
        <v>0.7275941332275415</v>
      </c>
    </row>
    <row r="16" spans="1:9" s="363" customFormat="1" ht="18" customHeight="1">
      <c r="A16" s="373" t="s">
        <v>132</v>
      </c>
      <c r="B16" s="371">
        <v>33375</v>
      </c>
      <c r="C16" s="372">
        <f>B16/$B$6</f>
        <v>0.02766853140823913</v>
      </c>
      <c r="D16" s="371">
        <v>29733</v>
      </c>
      <c r="E16" s="369">
        <f>(B16/D16-1)</f>
        <v>0.12249016244576727</v>
      </c>
      <c r="F16" s="371">
        <v>275147</v>
      </c>
      <c r="G16" s="369">
        <f>(F16/$F$6)</f>
        <v>0.025155002307081245</v>
      </c>
      <c r="H16" s="370">
        <v>253691</v>
      </c>
      <c r="I16" s="369">
        <f>(F16/H16-1)</f>
        <v>0.08457532983038418</v>
      </c>
    </row>
    <row r="17" spans="1:9" s="363" customFormat="1" ht="18" customHeight="1">
      <c r="A17" s="373" t="s">
        <v>131</v>
      </c>
      <c r="B17" s="371">
        <v>18858</v>
      </c>
      <c r="C17" s="372">
        <f>B17/$B$6</f>
        <v>0.01563365289278123</v>
      </c>
      <c r="D17" s="371">
        <v>8165</v>
      </c>
      <c r="E17" s="369">
        <f>(B17/D17-1)</f>
        <v>1.3096142069810166</v>
      </c>
      <c r="F17" s="371">
        <v>151406</v>
      </c>
      <c r="G17" s="369">
        <f>(F17/$F$6)</f>
        <v>0.013842121772383283</v>
      </c>
      <c r="H17" s="370">
        <v>84392</v>
      </c>
      <c r="I17" s="369">
        <f>(F17/H17-1)</f>
        <v>0.7940800075836572</v>
      </c>
    </row>
    <row r="18" spans="1:9" s="363" customFormat="1" ht="18" customHeight="1">
      <c r="A18" s="373" t="s">
        <v>130</v>
      </c>
      <c r="B18" s="371">
        <v>17110</v>
      </c>
      <c r="C18" s="372">
        <f>B18/$B$6</f>
        <v>0.01418452651370701</v>
      </c>
      <c r="D18" s="371">
        <v>12625</v>
      </c>
      <c r="E18" s="369">
        <f>(B18/D18-1)</f>
        <v>0.35524752475247534</v>
      </c>
      <c r="F18" s="371">
        <v>154593</v>
      </c>
      <c r="G18" s="369">
        <f>(F18/$F$6)</f>
        <v>0.014133489631573707</v>
      </c>
      <c r="H18" s="370">
        <v>111195</v>
      </c>
      <c r="I18" s="369">
        <f>(F18/H18-1)</f>
        <v>0.390287333063537</v>
      </c>
    </row>
    <row r="19" spans="1:9" s="363" customFormat="1" ht="18" customHeight="1">
      <c r="A19" s="373" t="s">
        <v>129</v>
      </c>
      <c r="B19" s="371">
        <v>16410</v>
      </c>
      <c r="C19" s="372">
        <f>B19/$B$6</f>
        <v>0.013604212746343195</v>
      </c>
      <c r="D19" s="371">
        <v>12184</v>
      </c>
      <c r="E19" s="369">
        <f>(B19/D19-1)</f>
        <v>0.3468483256730137</v>
      </c>
      <c r="F19" s="371">
        <v>143191</v>
      </c>
      <c r="G19" s="369">
        <f>(F19/$F$6)</f>
        <v>0.013091074717708245</v>
      </c>
      <c r="H19" s="370">
        <v>105827</v>
      </c>
      <c r="I19" s="369">
        <f>(F19/H19-1)</f>
        <v>0.3530667976981299</v>
      </c>
    </row>
    <row r="20" spans="1:9" s="363" customFormat="1" ht="18" customHeight="1">
      <c r="A20" s="373" t="s">
        <v>128</v>
      </c>
      <c r="B20" s="371">
        <v>15884</v>
      </c>
      <c r="C20" s="372">
        <f>B20/$B$6</f>
        <v>0.01316814840115267</v>
      </c>
      <c r="D20" s="371">
        <v>14522</v>
      </c>
      <c r="E20" s="369">
        <f>(B20/D20-1)</f>
        <v>0.09378873433411372</v>
      </c>
      <c r="F20" s="371">
        <v>151548</v>
      </c>
      <c r="G20" s="369">
        <f>(F20/$F$6)</f>
        <v>0.013855103961277239</v>
      </c>
      <c r="H20" s="370">
        <v>128079</v>
      </c>
      <c r="I20" s="369">
        <f>(F20/H20-1)</f>
        <v>0.1832384700067926</v>
      </c>
    </row>
    <row r="21" spans="1:9" s="363" customFormat="1" ht="18" customHeight="1">
      <c r="A21" s="373" t="s">
        <v>127</v>
      </c>
      <c r="B21" s="371">
        <v>15469</v>
      </c>
      <c r="C21" s="372">
        <f>B21/$B$6</f>
        <v>0.012824105239072691</v>
      </c>
      <c r="D21" s="371">
        <v>11680</v>
      </c>
      <c r="E21" s="369">
        <f>(B21/D21-1)</f>
        <v>0.32440068493150687</v>
      </c>
      <c r="F21" s="371">
        <v>136153</v>
      </c>
      <c r="G21" s="369">
        <f>(F21/$F$6)</f>
        <v>0.012447633552668329</v>
      </c>
      <c r="H21" s="370">
        <v>87670</v>
      </c>
      <c r="I21" s="369">
        <f>(F21/H21-1)</f>
        <v>0.5530169955514999</v>
      </c>
    </row>
    <row r="22" spans="1:9" s="363" customFormat="1" ht="18" customHeight="1">
      <c r="A22" s="373" t="s">
        <v>126</v>
      </c>
      <c r="B22" s="371">
        <v>14808</v>
      </c>
      <c r="C22" s="372">
        <f>B22/$B$6</f>
        <v>0.012276123238747716</v>
      </c>
      <c r="D22" s="371">
        <v>12509</v>
      </c>
      <c r="E22" s="369">
        <f>(B22/D22-1)</f>
        <v>0.18378767287552966</v>
      </c>
      <c r="F22" s="371">
        <v>138339</v>
      </c>
      <c r="G22" s="369">
        <f>(F22/$F$6)</f>
        <v>0.012647486122542904</v>
      </c>
      <c r="H22" s="370">
        <v>121885</v>
      </c>
      <c r="I22" s="369">
        <f>(F22/H22-1)</f>
        <v>0.134996102883866</v>
      </c>
    </row>
    <row r="23" spans="1:9" s="363" customFormat="1" ht="18" customHeight="1">
      <c r="A23" s="373" t="s">
        <v>125</v>
      </c>
      <c r="B23" s="371">
        <v>13938</v>
      </c>
      <c r="C23" s="372">
        <f>B23/$B$6</f>
        <v>0.011554876127881258</v>
      </c>
      <c r="D23" s="371">
        <v>15306</v>
      </c>
      <c r="E23" s="369">
        <f>(B23/D23-1)</f>
        <v>-0.08937671501372013</v>
      </c>
      <c r="F23" s="371">
        <v>130863</v>
      </c>
      <c r="G23" s="369">
        <f>(F23/$F$6)</f>
        <v>0.011964001304435713</v>
      </c>
      <c r="H23" s="370">
        <v>168185</v>
      </c>
      <c r="I23" s="369">
        <f>(F23/H23-1)</f>
        <v>-0.22191039628979992</v>
      </c>
    </row>
    <row r="24" spans="1:9" s="363" customFormat="1" ht="18" customHeight="1">
      <c r="A24" s="373" t="s">
        <v>124</v>
      </c>
      <c r="B24" s="371">
        <v>13515</v>
      </c>
      <c r="C24" s="372">
        <f>B24/$B$6</f>
        <v>0.01120420080845998</v>
      </c>
      <c r="D24" s="371">
        <v>12746</v>
      </c>
      <c r="E24" s="369">
        <f>(B24/D24-1)</f>
        <v>0.060332653381452994</v>
      </c>
      <c r="F24" s="371">
        <v>125833</v>
      </c>
      <c r="G24" s="369">
        <f>(F24/$F$6)</f>
        <v>0.0115041392612202</v>
      </c>
      <c r="H24" s="370">
        <v>103029</v>
      </c>
      <c r="I24" s="369">
        <f>(F24/H24-1)</f>
        <v>0.22133574042259951</v>
      </c>
    </row>
    <row r="25" spans="1:9" s="363" customFormat="1" ht="18" customHeight="1">
      <c r="A25" s="373" t="s">
        <v>123</v>
      </c>
      <c r="B25" s="371">
        <v>12971</v>
      </c>
      <c r="C25" s="372">
        <f>B25/$B$6</f>
        <v>0.010753214109251528</v>
      </c>
      <c r="D25" s="371">
        <v>13878</v>
      </c>
      <c r="E25" s="369">
        <f>(B25/D25-1)</f>
        <v>-0.06535523850698943</v>
      </c>
      <c r="F25" s="371">
        <v>142085</v>
      </c>
      <c r="G25" s="369">
        <f>(F25/$F$6)</f>
        <v>0.012989959922520103</v>
      </c>
      <c r="H25" s="370">
        <v>128963</v>
      </c>
      <c r="I25" s="369">
        <f>(F25/H25-1)</f>
        <v>0.10175011437389014</v>
      </c>
    </row>
    <row r="26" spans="1:9" s="363" customFormat="1" ht="18" customHeight="1">
      <c r="A26" s="373" t="s">
        <v>122</v>
      </c>
      <c r="B26" s="371">
        <v>12732</v>
      </c>
      <c r="C26" s="372">
        <f>B26/$B$6</f>
        <v>0.010555078408680167</v>
      </c>
      <c r="D26" s="371">
        <v>10645</v>
      </c>
      <c r="E26" s="369">
        <f>(B26/D26-1)</f>
        <v>0.1960544856740254</v>
      </c>
      <c r="F26" s="371">
        <v>119526</v>
      </c>
      <c r="G26" s="369">
        <f>(F26/$F$6)</f>
        <v>0.010927528941824525</v>
      </c>
      <c r="H26" s="370">
        <v>98488</v>
      </c>
      <c r="I26" s="369">
        <f>(F26/H26-1)</f>
        <v>0.2136097798716594</v>
      </c>
    </row>
    <row r="27" spans="1:9" s="363" customFormat="1" ht="18" customHeight="1">
      <c r="A27" s="373" t="s">
        <v>121</v>
      </c>
      <c r="B27" s="371">
        <v>10998</v>
      </c>
      <c r="C27" s="372">
        <f>B27/$B$6</f>
        <v>0.009117558304953227</v>
      </c>
      <c r="D27" s="371">
        <v>9106</v>
      </c>
      <c r="E27" s="369">
        <f>(B27/D27-1)</f>
        <v>0.2077750933450473</v>
      </c>
      <c r="F27" s="371">
        <v>102342</v>
      </c>
      <c r="G27" s="369">
        <f>(F27/$F$6)</f>
        <v>0.00935650123792485</v>
      </c>
      <c r="H27" s="370">
        <v>73198</v>
      </c>
      <c r="I27" s="369">
        <f>(F27/H27-1)</f>
        <v>0.39815295499877035</v>
      </c>
    </row>
    <row r="28" spans="1:9" s="363" customFormat="1" ht="18" customHeight="1">
      <c r="A28" s="373" t="s">
        <v>120</v>
      </c>
      <c r="B28" s="371">
        <v>10335</v>
      </c>
      <c r="C28" s="372">
        <f>B28/$B$6</f>
        <v>0.008567918265292926</v>
      </c>
      <c r="D28" s="371">
        <v>11470</v>
      </c>
      <c r="E28" s="369">
        <f>(B28/D28-1)</f>
        <v>-0.09895379250217962</v>
      </c>
      <c r="F28" s="371">
        <v>112675</v>
      </c>
      <c r="G28" s="369">
        <f>(F28/$F$6)</f>
        <v>0.010301184039623835</v>
      </c>
      <c r="H28" s="370">
        <v>93609</v>
      </c>
      <c r="I28" s="369">
        <f>(F28/H28-1)</f>
        <v>0.203676996869959</v>
      </c>
    </row>
    <row r="29" spans="1:9" s="363" customFormat="1" ht="18" customHeight="1">
      <c r="A29" s="373" t="s">
        <v>119</v>
      </c>
      <c r="B29" s="371">
        <v>10081</v>
      </c>
      <c r="C29" s="372">
        <f>B29/$B$6</f>
        <v>0.008357347269706626</v>
      </c>
      <c r="D29" s="371">
        <v>11312</v>
      </c>
      <c r="E29" s="369">
        <f>(B29/D29-1)</f>
        <v>-0.10882248939179628</v>
      </c>
      <c r="F29" s="371">
        <v>100039</v>
      </c>
      <c r="G29" s="369">
        <f>(F29/$F$6)</f>
        <v>0.00914595207579258</v>
      </c>
      <c r="H29" s="370">
        <v>76138</v>
      </c>
      <c r="I29" s="369">
        <f>(F29/H29-1)</f>
        <v>0.31391683522025793</v>
      </c>
    </row>
    <row r="30" spans="1:9" s="363" customFormat="1" ht="18" customHeight="1">
      <c r="A30" s="373" t="s">
        <v>118</v>
      </c>
      <c r="B30" s="371">
        <v>9316</v>
      </c>
      <c r="C30" s="372">
        <f>B30/$B$6</f>
        <v>0.007723147223944741</v>
      </c>
      <c r="D30" s="371">
        <v>9038</v>
      </c>
      <c r="E30" s="369">
        <f>(B30/D30-1)</f>
        <v>0.03075901748174381</v>
      </c>
      <c r="F30" s="371">
        <v>97221</v>
      </c>
      <c r="G30" s="369">
        <f>(F30/$F$6)</f>
        <v>0.00888831962295335</v>
      </c>
      <c r="H30" s="370">
        <v>66673</v>
      </c>
      <c r="I30" s="369">
        <f>(F30/H30-1)</f>
        <v>0.4581764732350426</v>
      </c>
    </row>
    <row r="31" spans="1:9" s="363" customFormat="1" ht="18" customHeight="1">
      <c r="A31" s="373" t="s">
        <v>117</v>
      </c>
      <c r="B31" s="371">
        <v>9062</v>
      </c>
      <c r="C31" s="372">
        <f>B31/$B$6</f>
        <v>0.0075125762283584415</v>
      </c>
      <c r="D31" s="371">
        <v>9404</v>
      </c>
      <c r="E31" s="369">
        <f>(B31/D31-1)</f>
        <v>-0.03636750319013182</v>
      </c>
      <c r="F31" s="371">
        <v>86983</v>
      </c>
      <c r="G31" s="369">
        <f>(F31/$F$6)</f>
        <v>0.007952322088472154</v>
      </c>
      <c r="H31" s="370">
        <v>68748</v>
      </c>
      <c r="I31" s="369">
        <f>(F31/H31-1)</f>
        <v>0.26524407982777687</v>
      </c>
    </row>
    <row r="32" spans="1:9" s="363" customFormat="1" ht="18" customHeight="1">
      <c r="A32" s="373" t="s">
        <v>116</v>
      </c>
      <c r="B32" s="371">
        <v>8009</v>
      </c>
      <c r="C32" s="372">
        <f>B32/$B$6</f>
        <v>0.006639618518309728</v>
      </c>
      <c r="D32" s="371">
        <v>8266</v>
      </c>
      <c r="E32" s="369">
        <f>(B32/D32-1)</f>
        <v>-0.031091217033631713</v>
      </c>
      <c r="F32" s="371">
        <v>89613</v>
      </c>
      <c r="G32" s="369">
        <f>(F32/$F$6)</f>
        <v>0.008192766854606707</v>
      </c>
      <c r="H32" s="370">
        <v>103751</v>
      </c>
      <c r="I32" s="369">
        <f>(F32/H32-1)</f>
        <v>-0.13626856608611004</v>
      </c>
    </row>
    <row r="33" spans="1:9" s="363" customFormat="1" ht="18" customHeight="1">
      <c r="A33" s="373" t="s">
        <v>115</v>
      </c>
      <c r="B33" s="371">
        <v>7985</v>
      </c>
      <c r="C33" s="372">
        <f>B33/$B$6</f>
        <v>0.0066197220462858265</v>
      </c>
      <c r="D33" s="371">
        <v>9833</v>
      </c>
      <c r="E33" s="369">
        <f>(B33/D33-1)</f>
        <v>-0.18793857418895554</v>
      </c>
      <c r="F33" s="371">
        <v>82656</v>
      </c>
      <c r="G33" s="369">
        <f>(F33/$F$6)</f>
        <v>0.007556731022668273</v>
      </c>
      <c r="H33" s="370">
        <v>80444</v>
      </c>
      <c r="I33" s="369">
        <f>(F33/H33-1)</f>
        <v>0.027497389488339685</v>
      </c>
    </row>
    <row r="34" spans="1:9" s="363" customFormat="1" ht="18" customHeight="1">
      <c r="A34" s="373" t="s">
        <v>114</v>
      </c>
      <c r="B34" s="371">
        <v>7373</v>
      </c>
      <c r="C34" s="372">
        <f>B34/$B$6</f>
        <v>0.0061123620096763176</v>
      </c>
      <c r="D34" s="371">
        <v>6503</v>
      </c>
      <c r="E34" s="369">
        <f>(B34/D34-1)</f>
        <v>0.1337844071966785</v>
      </c>
      <c r="F34" s="371">
        <v>69834</v>
      </c>
      <c r="G34" s="369">
        <f>(F34/$F$6)</f>
        <v>0.006384494219863242</v>
      </c>
      <c r="H34" s="370">
        <v>53591</v>
      </c>
      <c r="I34" s="369">
        <f>(F34/H34-1)</f>
        <v>0.3030919370789871</v>
      </c>
    </row>
    <row r="35" spans="1:9" s="363" customFormat="1" ht="18" customHeight="1">
      <c r="A35" s="373" t="s">
        <v>113</v>
      </c>
      <c r="B35" s="371">
        <v>6996</v>
      </c>
      <c r="C35" s="372">
        <f>B35/$B$6</f>
        <v>0.005799821594967519</v>
      </c>
      <c r="D35" s="371">
        <v>7383</v>
      </c>
      <c r="E35" s="369">
        <f>(B35/D35-1)</f>
        <v>-0.05241771637545711</v>
      </c>
      <c r="F35" s="371">
        <v>72097</v>
      </c>
      <c r="G35" s="369">
        <f>(F35/$F$6)</f>
        <v>0.006591386427377498</v>
      </c>
      <c r="H35" s="370">
        <v>73276</v>
      </c>
      <c r="I35" s="369">
        <f>(F35/H35-1)</f>
        <v>-0.01608985206616087</v>
      </c>
    </row>
    <row r="36" spans="1:9" s="363" customFormat="1" ht="18" customHeight="1">
      <c r="A36" s="373" t="s">
        <v>112</v>
      </c>
      <c r="B36" s="371">
        <v>6891</v>
      </c>
      <c r="C36" s="372">
        <f>B36/$B$6</f>
        <v>0.005712774529862946</v>
      </c>
      <c r="D36" s="371">
        <v>6050</v>
      </c>
      <c r="E36" s="369">
        <f>(B36/D36-1)</f>
        <v>0.1390082644628099</v>
      </c>
      <c r="F36" s="371">
        <v>53485</v>
      </c>
      <c r="G36" s="369">
        <f>(F36/$F$6)</f>
        <v>0.004889805443614651</v>
      </c>
      <c r="H36" s="370">
        <v>51456</v>
      </c>
      <c r="I36" s="369">
        <f>(F36/H36-1)</f>
        <v>0.03943174751243772</v>
      </c>
    </row>
    <row r="37" spans="1:9" s="363" customFormat="1" ht="18" customHeight="1">
      <c r="A37" s="373" t="s">
        <v>111</v>
      </c>
      <c r="B37" s="371">
        <v>6374</v>
      </c>
      <c r="C37" s="372">
        <f>B37/$B$6</f>
        <v>0.005284171361681384</v>
      </c>
      <c r="D37" s="371">
        <v>6446</v>
      </c>
      <c r="E37" s="369">
        <f>(B37/D37-1)</f>
        <v>-0.011169717654359257</v>
      </c>
      <c r="F37" s="371">
        <v>61557</v>
      </c>
      <c r="G37" s="369">
        <f>(F37/$F$6)</f>
        <v>0.005627778885530281</v>
      </c>
      <c r="H37" s="370">
        <v>49361</v>
      </c>
      <c r="I37" s="369">
        <f>(F37/H37-1)</f>
        <v>0.2470776523976419</v>
      </c>
    </row>
    <row r="38" spans="1:9" s="363" customFormat="1" ht="18" customHeight="1">
      <c r="A38" s="373" t="s">
        <v>110</v>
      </c>
      <c r="B38" s="371">
        <v>5840</v>
      </c>
      <c r="C38" s="372">
        <f>B38/$B$6</f>
        <v>0.004841474859149558</v>
      </c>
      <c r="D38" s="371">
        <v>4386</v>
      </c>
      <c r="E38" s="369">
        <f>(B38/D38-1)</f>
        <v>0.3315093479252167</v>
      </c>
      <c r="F38" s="371">
        <v>49589</v>
      </c>
      <c r="G38" s="369">
        <f>(F38/$F$6)</f>
        <v>0.004533618063819892</v>
      </c>
      <c r="H38" s="370">
        <v>38777</v>
      </c>
      <c r="I38" s="369">
        <f>(F38/H38-1)</f>
        <v>0.27882507672073653</v>
      </c>
    </row>
    <row r="39" spans="1:9" s="363" customFormat="1" ht="18" customHeight="1">
      <c r="A39" s="373" t="s">
        <v>109</v>
      </c>
      <c r="B39" s="371">
        <v>5696</v>
      </c>
      <c r="C39" s="372">
        <f>B39/$B$6</f>
        <v>0.004722096027006145</v>
      </c>
      <c r="D39" s="371">
        <v>4068</v>
      </c>
      <c r="E39" s="369">
        <f>(B39/D39-1)</f>
        <v>0.4001966568338249</v>
      </c>
      <c r="F39" s="371">
        <v>53925</v>
      </c>
      <c r="G39" s="369">
        <f>(F39/$F$6)</f>
        <v>0.004930031944412827</v>
      </c>
      <c r="H39" s="370">
        <v>36646</v>
      </c>
      <c r="I39" s="369">
        <f>(F39/H39-1)</f>
        <v>0.4715112154123233</v>
      </c>
    </row>
    <row r="40" spans="1:9" s="363" customFormat="1" ht="18" customHeight="1">
      <c r="A40" s="373" t="s">
        <v>108</v>
      </c>
      <c r="B40" s="371">
        <v>5312</v>
      </c>
      <c r="C40" s="372">
        <f>B40/$B$6</f>
        <v>0.004403752474623708</v>
      </c>
      <c r="D40" s="371">
        <v>7246</v>
      </c>
      <c r="E40" s="369">
        <f>(B40/D40-1)</f>
        <v>-0.2669058791057135</v>
      </c>
      <c r="F40" s="371">
        <v>64161</v>
      </c>
      <c r="G40" s="369">
        <f>(F40/$F$6)</f>
        <v>0.005865846631163123</v>
      </c>
      <c r="H40" s="370">
        <v>68092</v>
      </c>
      <c r="I40" s="369">
        <f>(F40/H40-1)</f>
        <v>-0.057730717264876885</v>
      </c>
    </row>
    <row r="41" spans="1:9" s="363" customFormat="1" ht="18" customHeight="1">
      <c r="A41" s="373" t="s">
        <v>107</v>
      </c>
      <c r="B41" s="371">
        <v>4316</v>
      </c>
      <c r="C41" s="372">
        <f>B41/$B$6</f>
        <v>0.0035780488856317627</v>
      </c>
      <c r="D41" s="371">
        <v>3613</v>
      </c>
      <c r="E41" s="369">
        <f>(B41/D41-1)</f>
        <v>0.19457514530860776</v>
      </c>
      <c r="F41" s="371">
        <v>39262</v>
      </c>
      <c r="G41" s="369">
        <f>(F41/$F$6)</f>
        <v>0.0035894838053136097</v>
      </c>
      <c r="H41" s="370">
        <v>28529</v>
      </c>
      <c r="I41" s="369">
        <f>(F41/H41-1)</f>
        <v>0.37621367731080646</v>
      </c>
    </row>
    <row r="42" spans="1:9" s="363" customFormat="1" ht="18" customHeight="1">
      <c r="A42" s="373" t="s">
        <v>106</v>
      </c>
      <c r="B42" s="371">
        <v>4236</v>
      </c>
      <c r="C42" s="372">
        <f>B42/$B$6</f>
        <v>0.0035117273122187553</v>
      </c>
      <c r="D42" s="371">
        <v>3718</v>
      </c>
      <c r="E42" s="369">
        <f>(B42/D42-1)</f>
        <v>0.13932221624529317</v>
      </c>
      <c r="F42" s="371">
        <v>38044</v>
      </c>
      <c r="G42" s="369">
        <f>(F42/$F$6)</f>
        <v>0.0034781295371950223</v>
      </c>
      <c r="H42" s="370">
        <v>32545</v>
      </c>
      <c r="I42" s="369">
        <f>(F42/H42-1)</f>
        <v>0.1689660470118297</v>
      </c>
    </row>
    <row r="43" spans="1:9" s="363" customFormat="1" ht="18" customHeight="1">
      <c r="A43" s="373" t="s">
        <v>105</v>
      </c>
      <c r="B43" s="371">
        <v>2835</v>
      </c>
      <c r="C43" s="372">
        <f>B43/$B$6</f>
        <v>0.0023502707578234587</v>
      </c>
      <c r="D43" s="371">
        <v>2602</v>
      </c>
      <c r="E43" s="369">
        <f>(B43/D43-1)</f>
        <v>0.08954650269023823</v>
      </c>
      <c r="F43" s="371">
        <v>23462</v>
      </c>
      <c r="G43" s="369">
        <f>(F43/$F$6)</f>
        <v>0.002144986731197288</v>
      </c>
      <c r="H43" s="370">
        <v>22727</v>
      </c>
      <c r="I43" s="369">
        <f>(F43/H43-1)</f>
        <v>0.03234038808465711</v>
      </c>
    </row>
    <row r="44" spans="1:9" s="363" customFormat="1" ht="18" customHeight="1">
      <c r="A44" s="373" t="s">
        <v>104</v>
      </c>
      <c r="B44" s="371">
        <v>2436</v>
      </c>
      <c r="C44" s="372">
        <f>B44/$B$6</f>
        <v>0.002019491910426083</v>
      </c>
      <c r="D44" s="371">
        <v>3450</v>
      </c>
      <c r="E44" s="369">
        <f>(B44/D44-1)</f>
        <v>-0.29391304347826086</v>
      </c>
      <c r="F44" s="371">
        <v>29625</v>
      </c>
      <c r="G44" s="369">
        <f>(F44/$F$6)</f>
        <v>0.002708432013968104</v>
      </c>
      <c r="H44" s="370">
        <v>30631</v>
      </c>
      <c r="I44" s="369">
        <f>(F44/H44-1)</f>
        <v>-0.03284254513401452</v>
      </c>
    </row>
    <row r="45" spans="1:9" s="363" customFormat="1" ht="18" customHeight="1">
      <c r="A45" s="373" t="s">
        <v>103</v>
      </c>
      <c r="B45" s="371">
        <v>1422</v>
      </c>
      <c r="C45" s="372">
        <f>B45/$B$6</f>
        <v>0.001178865967416211</v>
      </c>
      <c r="D45" s="371">
        <v>1287</v>
      </c>
      <c r="E45" s="369">
        <f>(B45/D45-1)</f>
        <v>0.10489510489510478</v>
      </c>
      <c r="F45" s="371">
        <v>15108</v>
      </c>
      <c r="G45" s="369">
        <f>(F45/$F$6)</f>
        <v>0.001381231759224645</v>
      </c>
      <c r="H45" s="370">
        <v>17945</v>
      </c>
      <c r="I45" s="369">
        <f>(F45/H45-1)</f>
        <v>-0.15809417665087766</v>
      </c>
    </row>
    <row r="46" spans="1:9" s="363" customFormat="1" ht="18" customHeight="1" thickBot="1">
      <c r="A46" s="368" t="s">
        <v>102</v>
      </c>
      <c r="B46" s="366">
        <v>157451</v>
      </c>
      <c r="C46" s="367">
        <f>B46/$B$6</f>
        <v>0.13052997569314334</v>
      </c>
      <c r="D46" s="366">
        <v>135035</v>
      </c>
      <c r="E46" s="364">
        <f>(B46/D46-1)</f>
        <v>0.16600140704261857</v>
      </c>
      <c r="F46" s="366">
        <v>1490562</v>
      </c>
      <c r="G46" s="364">
        <f>(F46/$F$6)</f>
        <v>0.13627293973347931</v>
      </c>
      <c r="H46" s="365">
        <v>1174098</v>
      </c>
      <c r="I46" s="364">
        <f>(F46/H46-1)</f>
        <v>0.2695379772386972</v>
      </c>
    </row>
    <row r="47" ht="13.5">
      <c r="A47" s="362" t="s">
        <v>101</v>
      </c>
    </row>
    <row r="48" ht="9.75" customHeight="1">
      <c r="A48" s="210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3" dxfId="1" operator="lessThan" stopIfTrue="1">
      <formula>0</formula>
    </cfRule>
  </conditionalFormatting>
  <conditionalFormatting sqref="E6:E46 I6:I46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95" zoomScaleNormal="95" zoomScalePageLayoutView="0" workbookViewId="0" topLeftCell="A1">
      <selection activeCell="A1" sqref="A1"/>
    </sheetView>
  </sheetViews>
  <sheetFormatPr defaultColWidth="10.8515625" defaultRowHeight="12.75"/>
  <cols>
    <col min="1" max="1" width="26.28125" style="393" customWidth="1"/>
    <col min="2" max="2" width="12.7109375" style="393" customWidth="1"/>
    <col min="3" max="3" width="9.57421875" style="394" customWidth="1"/>
    <col min="4" max="4" width="13.00390625" style="393" customWidth="1"/>
    <col min="5" max="5" width="9.57421875" style="394" customWidth="1"/>
    <col min="6" max="6" width="11.7109375" style="393" customWidth="1"/>
    <col min="7" max="7" width="10.140625" style="394" customWidth="1"/>
    <col min="8" max="8" width="11.7109375" style="393" customWidth="1"/>
    <col min="9" max="9" width="9.421875" style="394" customWidth="1"/>
    <col min="10" max="16384" width="10.8515625" style="393" customWidth="1"/>
  </cols>
  <sheetData>
    <row r="1" spans="8:9" ht="18.75" thickBot="1">
      <c r="H1" s="244" t="s">
        <v>36</v>
      </c>
      <c r="I1" s="243"/>
    </row>
    <row r="2" ht="4.5" customHeight="1" thickBot="1"/>
    <row r="3" spans="1:9" ht="24.75" customHeight="1" thickBot="1">
      <c r="A3" s="462" t="s">
        <v>147</v>
      </c>
      <c r="B3" s="461"/>
      <c r="C3" s="461"/>
      <c r="D3" s="461"/>
      <c r="E3" s="461"/>
      <c r="F3" s="461"/>
      <c r="G3" s="461"/>
      <c r="H3" s="461"/>
      <c r="I3" s="460"/>
    </row>
    <row r="4" spans="1:9" s="455" customFormat="1" ht="17.25" thickBot="1">
      <c r="A4" s="459" t="s">
        <v>146</v>
      </c>
      <c r="B4" s="458" t="s">
        <v>52</v>
      </c>
      <c r="C4" s="457"/>
      <c r="D4" s="457"/>
      <c r="E4" s="456"/>
      <c r="F4" s="457" t="s">
        <v>51</v>
      </c>
      <c r="G4" s="457"/>
      <c r="H4" s="457"/>
      <c r="I4" s="456"/>
    </row>
    <row r="5" spans="1:9" s="450" customFormat="1" ht="31.5" customHeight="1" thickBot="1">
      <c r="A5" s="454"/>
      <c r="B5" s="452" t="s">
        <v>50</v>
      </c>
      <c r="C5" s="453" t="s">
        <v>47</v>
      </c>
      <c r="D5" s="452" t="s">
        <v>49</v>
      </c>
      <c r="E5" s="451" t="s">
        <v>45</v>
      </c>
      <c r="F5" s="452" t="s">
        <v>48</v>
      </c>
      <c r="G5" s="453" t="s">
        <v>47</v>
      </c>
      <c r="H5" s="452" t="s">
        <v>46</v>
      </c>
      <c r="I5" s="451" t="s">
        <v>45</v>
      </c>
    </row>
    <row r="6" spans="1:9" s="444" customFormat="1" ht="15" customHeight="1" thickBot="1">
      <c r="A6" s="449" t="s">
        <v>32</v>
      </c>
      <c r="B6" s="448">
        <f>B7+B12+B18+B23+B28+B33+B38+B43+B51+B46</f>
        <v>1206244</v>
      </c>
      <c r="C6" s="447">
        <f>(B6/$B$6)</f>
        <v>1</v>
      </c>
      <c r="D6" s="446">
        <f>D7+D12+D18+D23+D28+D33+D38+D43+D51+D46</f>
        <v>998863</v>
      </c>
      <c r="E6" s="445">
        <f>(B6/D6-1)</f>
        <v>0.20761706059789975</v>
      </c>
      <c r="F6" s="448">
        <f>F7+F12+F18+F23+F28+F33+F38+F43+F51+F46</f>
        <v>10938063</v>
      </c>
      <c r="G6" s="447">
        <f>(F6/$F$6)</f>
        <v>1</v>
      </c>
      <c r="H6" s="446">
        <f>H7+H12+H18+H23+H28+H33+H38+H43+H51+H46</f>
        <v>8169496</v>
      </c>
      <c r="I6" s="445">
        <f>(F6/H6-1)</f>
        <v>0.33889079571126546</v>
      </c>
    </row>
    <row r="7" spans="1:15" s="435" customFormat="1" ht="15.75" customHeight="1" thickTop="1">
      <c r="A7" s="443" t="s">
        <v>141</v>
      </c>
      <c r="B7" s="441">
        <f>SUM(B8:B11)</f>
        <v>161584</v>
      </c>
      <c r="C7" s="440">
        <f>(B7/$B$6)</f>
        <v>0.13395631397959284</v>
      </c>
      <c r="D7" s="439">
        <f>SUM(D8:D11)</f>
        <v>129034</v>
      </c>
      <c r="E7" s="442">
        <f>(B7/D7-1)</f>
        <v>0.2522590945022243</v>
      </c>
      <c r="F7" s="441">
        <f>SUM(F8:F11)</f>
        <v>1403836</v>
      </c>
      <c r="G7" s="440">
        <f>(F7/$F$6)</f>
        <v>0.12834411357842793</v>
      </c>
      <c r="H7" s="439">
        <f>SUM(H8:H11)</f>
        <v>999029</v>
      </c>
      <c r="I7" s="438">
        <f>(F7/H7-1)</f>
        <v>0.40520044963659707</v>
      </c>
      <c r="K7" s="436"/>
      <c r="L7" s="437"/>
      <c r="M7" s="436"/>
      <c r="N7" s="436"/>
      <c r="O7" s="436"/>
    </row>
    <row r="8" spans="1:10" ht="15.75" customHeight="1">
      <c r="A8" s="410" t="s">
        <v>44</v>
      </c>
      <c r="B8" s="434">
        <v>112942</v>
      </c>
      <c r="C8" s="409">
        <f>(B8/$B$6)</f>
        <v>0.09363113930514888</v>
      </c>
      <c r="D8" s="433">
        <v>70674</v>
      </c>
      <c r="E8" s="404">
        <f>IF(ISERROR(B8/D8-1),"         /0",IF(B8/D8&gt;5,"  *  ",(B8/D8-1)))</f>
        <v>0.5980700116025695</v>
      </c>
      <c r="F8" s="434">
        <v>841357</v>
      </c>
      <c r="G8" s="409">
        <f>(F8/$F$6)</f>
        <v>0.0769201091637523</v>
      </c>
      <c r="H8" s="433">
        <v>637412</v>
      </c>
      <c r="I8" s="404">
        <f>IF(ISERROR(F8/H8-1),"         /0",IF(F8/H8&gt;5,"  *  ",(F8/H8-1)))</f>
        <v>0.3199578922266917</v>
      </c>
      <c r="J8" s="396"/>
    </row>
    <row r="9" spans="1:10" ht="15.75" customHeight="1">
      <c r="A9" s="410" t="s">
        <v>43</v>
      </c>
      <c r="B9" s="434">
        <v>25092</v>
      </c>
      <c r="C9" s="409">
        <f>(B9/$B$6)</f>
        <v>0.02080176150098985</v>
      </c>
      <c r="D9" s="433">
        <v>19020</v>
      </c>
      <c r="E9" s="404">
        <f>IF(ISERROR(B9/D9-1),"         /0",IF(B9/D9&gt;5,"  *  ",(B9/D9-1)))</f>
        <v>0.31924290220820195</v>
      </c>
      <c r="F9" s="434">
        <v>245546</v>
      </c>
      <c r="G9" s="409">
        <f>(F9/$F$6)</f>
        <v>0.02244876446588395</v>
      </c>
      <c r="H9" s="433">
        <v>93755</v>
      </c>
      <c r="I9" s="404">
        <f>IF(ISERROR(F9/H9-1),"         /0",IF(F9/H9&gt;5,"  *  ",(F9/H9-1)))</f>
        <v>1.6190176523918725</v>
      </c>
      <c r="J9" s="396"/>
    </row>
    <row r="10" spans="1:10" ht="15.75" customHeight="1">
      <c r="A10" s="410" t="s">
        <v>354</v>
      </c>
      <c r="B10" s="434">
        <v>22301</v>
      </c>
      <c r="C10" s="409">
        <f>(B10/$B$6)</f>
        <v>0.018487967608543546</v>
      </c>
      <c r="D10" s="433">
        <v>21311</v>
      </c>
      <c r="E10" s="404">
        <f>IF(ISERROR(B10/D10-1),"         /0",IF(B10/D10&gt;5,"  *  ",(B10/D10-1)))</f>
        <v>0.04645488245507012</v>
      </c>
      <c r="F10" s="434">
        <v>186799</v>
      </c>
      <c r="G10" s="409">
        <f>(F10/$F$6)</f>
        <v>0.017077886642269294</v>
      </c>
      <c r="H10" s="433">
        <v>173357</v>
      </c>
      <c r="I10" s="404">
        <f>IF(ISERROR(F10/H10-1),"         /0",IF(F10/H10&gt;5,"  *  ",(F10/H10-1)))</f>
        <v>0.07753941288785571</v>
      </c>
      <c r="J10" s="396"/>
    </row>
    <row r="11" spans="1:10" ht="15.75" customHeight="1" thickBot="1">
      <c r="A11" s="410" t="s">
        <v>57</v>
      </c>
      <c r="B11" s="434">
        <v>1249</v>
      </c>
      <c r="C11" s="409">
        <f>(B11/$B$6)</f>
        <v>0.001035445564910582</v>
      </c>
      <c r="D11" s="433">
        <v>18029</v>
      </c>
      <c r="E11" s="404">
        <f>IF(ISERROR(B11/D11-1),"         /0",IF(B11/D11&gt;5,"  *  ",(B11/D11-1)))</f>
        <v>-0.9307227244994176</v>
      </c>
      <c r="F11" s="434">
        <v>130134</v>
      </c>
      <c r="G11" s="409">
        <f>(F11/$F$6)</f>
        <v>0.011897353306522371</v>
      </c>
      <c r="H11" s="433">
        <v>94505</v>
      </c>
      <c r="I11" s="404">
        <f>IF(ISERROR(F11/H11-1),"         /0",IF(F11/H11&gt;5,"  *  ",(F11/H11-1)))</f>
        <v>0.3770065075921909</v>
      </c>
      <c r="J11" s="396"/>
    </row>
    <row r="12" spans="1:10" s="418" customFormat="1" ht="15.75" customHeight="1">
      <c r="A12" s="430" t="s">
        <v>140</v>
      </c>
      <c r="B12" s="432">
        <f>SUM(B13:B17)</f>
        <v>143231</v>
      </c>
      <c r="C12" s="427">
        <f>(B12/$B$6)</f>
        <v>0.11874131601898123</v>
      </c>
      <c r="D12" s="426">
        <f>SUM(D13:D17)</f>
        <v>117981</v>
      </c>
      <c r="E12" s="429">
        <f>(B12/D12-1)</f>
        <v>0.21401751129419133</v>
      </c>
      <c r="F12" s="428">
        <f>SUM(F13:F17)</f>
        <v>1284794</v>
      </c>
      <c r="G12" s="429">
        <f>(F12/$F$6)</f>
        <v>0.11746083378748139</v>
      </c>
      <c r="H12" s="426">
        <f>SUM(H13:H17)</f>
        <v>998699</v>
      </c>
      <c r="I12" s="425">
        <f>(F12/H12-1)</f>
        <v>0.286467694470506</v>
      </c>
      <c r="J12" s="419"/>
    </row>
    <row r="13" spans="1:10" ht="15.75" customHeight="1">
      <c r="A13" s="410" t="s">
        <v>44</v>
      </c>
      <c r="B13" s="431">
        <v>94997</v>
      </c>
      <c r="C13" s="409">
        <f>(B13/$B$6)</f>
        <v>0.0787543813689436</v>
      </c>
      <c r="D13" s="408">
        <v>53072</v>
      </c>
      <c r="E13" s="404">
        <f>IF(ISERROR(B13/D13-1),"         /0",IF(B13/D13&gt;5,"  *  ",(B13/D13-1)))</f>
        <v>0.78996457642448</v>
      </c>
      <c r="F13" s="407">
        <v>728386</v>
      </c>
      <c r="G13" s="409">
        <f>(F13/$F$6)</f>
        <v>0.06659186365995515</v>
      </c>
      <c r="H13" s="408">
        <v>521346</v>
      </c>
      <c r="I13" s="404">
        <f>IF(ISERROR(F13/H13-1),"         /0",IF(F13/H13&gt;5,"  *  ",(F13/H13-1)))</f>
        <v>0.3971259010330952</v>
      </c>
      <c r="J13" s="396"/>
    </row>
    <row r="14" spans="1:10" ht="15.75" customHeight="1">
      <c r="A14" s="410" t="s">
        <v>43</v>
      </c>
      <c r="B14" s="431">
        <v>23976</v>
      </c>
      <c r="C14" s="409">
        <f>(B14/$B$6)</f>
        <v>0.019876575551878394</v>
      </c>
      <c r="D14" s="408">
        <v>18560</v>
      </c>
      <c r="E14" s="404">
        <f>IF(ISERROR(B14/D14-1),"         /0",IF(B14/D14&gt;5,"  *  ",(B14/D14-1)))</f>
        <v>0.29181034482758617</v>
      </c>
      <c r="F14" s="407">
        <v>218986</v>
      </c>
      <c r="G14" s="409">
        <f>(F14/$F$6)</f>
        <v>0.02002054659952132</v>
      </c>
      <c r="H14" s="408">
        <v>120853</v>
      </c>
      <c r="I14" s="404">
        <f>IF(ISERROR(F14/H14-1),"         /0",IF(F14/H14&gt;5,"  *  ",(F14/H14-1)))</f>
        <v>0.8120030119235766</v>
      </c>
      <c r="J14" s="396"/>
    </row>
    <row r="15" spans="1:10" ht="15.75" customHeight="1">
      <c r="A15" s="410" t="s">
        <v>354</v>
      </c>
      <c r="B15" s="431">
        <v>20589</v>
      </c>
      <c r="C15" s="409">
        <f>(B15/$B$6)</f>
        <v>0.01706868593750518</v>
      </c>
      <c r="D15" s="408">
        <v>18911</v>
      </c>
      <c r="E15" s="404">
        <f>IF(ISERROR(B15/D15-1),"         /0",IF(B15/D15&gt;5,"  *  ",(B15/D15-1)))</f>
        <v>0.08873142615409013</v>
      </c>
      <c r="F15" s="407">
        <v>166667</v>
      </c>
      <c r="G15" s="409">
        <f>(F15/$F$6)</f>
        <v>0.015237341383021838</v>
      </c>
      <c r="H15" s="408">
        <v>160330</v>
      </c>
      <c r="I15" s="404">
        <f>IF(ISERROR(F15/H15-1),"         /0",IF(F15/H15&gt;5,"  *  ",(F15/H15-1)))</f>
        <v>0.03952473024387193</v>
      </c>
      <c r="J15" s="396"/>
    </row>
    <row r="16" spans="1:10" ht="15.75" customHeight="1">
      <c r="A16" s="410" t="s">
        <v>41</v>
      </c>
      <c r="B16" s="431">
        <v>2491</v>
      </c>
      <c r="C16" s="409">
        <f>(B16/$B$6)</f>
        <v>0.0020650879921475258</v>
      </c>
      <c r="D16" s="408">
        <v>151</v>
      </c>
      <c r="E16" s="404" t="str">
        <f>IF(ISERROR(B16/D16-1),"         /0",IF(B16/D16&gt;5,"  *  ",(B16/D16-1)))</f>
        <v>  *  </v>
      </c>
      <c r="F16" s="407">
        <v>9570</v>
      </c>
      <c r="G16" s="409">
        <f>(F16/$F$6)</f>
        <v>0.0008749263923603293</v>
      </c>
      <c r="H16" s="408">
        <v>174</v>
      </c>
      <c r="I16" s="404" t="str">
        <f>IF(ISERROR(F16/H16-1),"         /0",IF(F16/H16&gt;5,"  *  ",(F16/H16-1)))</f>
        <v>  *  </v>
      </c>
      <c r="J16" s="396"/>
    </row>
    <row r="17" spans="1:10" ht="15.75" customHeight="1" thickBot="1">
      <c r="A17" s="410" t="s">
        <v>38</v>
      </c>
      <c r="B17" s="431">
        <v>1178</v>
      </c>
      <c r="C17" s="409">
        <f>(B17/$B$6)</f>
        <v>0.0009765851685065376</v>
      </c>
      <c r="D17" s="408">
        <v>27287</v>
      </c>
      <c r="E17" s="404">
        <f>IF(ISERROR(B17/D17-1),"         /0",IF(B17/D17&gt;5,"  *  ",(B17/D17-1)))</f>
        <v>-0.9568292593542713</v>
      </c>
      <c r="F17" s="407">
        <v>161185</v>
      </c>
      <c r="G17" s="409">
        <f>(F17/$F$6)</f>
        <v>0.014736155752622744</v>
      </c>
      <c r="H17" s="408">
        <v>195996</v>
      </c>
      <c r="I17" s="404">
        <f>IF(ISERROR(F17/H17-1),"         /0",IF(F17/H17&gt;5,"  *  ",(F17/H17-1)))</f>
        <v>-0.17761076756668503</v>
      </c>
      <c r="J17" s="396"/>
    </row>
    <row r="18" spans="1:10" s="418" customFormat="1" ht="15.75" customHeight="1">
      <c r="A18" s="430" t="s">
        <v>139</v>
      </c>
      <c r="B18" s="432">
        <f>SUM(B19:B22)</f>
        <v>103651</v>
      </c>
      <c r="C18" s="427">
        <f>(B18/$B$6)</f>
        <v>0.0859287175728957</v>
      </c>
      <c r="D18" s="426">
        <f>SUM(D19:D22)</f>
        <v>85904</v>
      </c>
      <c r="E18" s="429">
        <f>(B18/D18-1)</f>
        <v>0.20659107841311242</v>
      </c>
      <c r="F18" s="428">
        <f>SUM(F19:F22)</f>
        <v>899230</v>
      </c>
      <c r="G18" s="427">
        <f>(F18/$F$6)</f>
        <v>0.08221108252896331</v>
      </c>
      <c r="H18" s="426">
        <f>SUM(H19:H22)</f>
        <v>662670</v>
      </c>
      <c r="I18" s="425">
        <f>(F18/H18-1)</f>
        <v>0.3569800956735629</v>
      </c>
      <c r="J18" s="419"/>
    </row>
    <row r="19" spans="1:10" ht="15.75" customHeight="1">
      <c r="A19" s="424" t="s">
        <v>44</v>
      </c>
      <c r="B19" s="431">
        <v>57279</v>
      </c>
      <c r="C19" s="409">
        <f>(B19/$B$6)</f>
        <v>0.04748541754404582</v>
      </c>
      <c r="D19" s="408">
        <v>35491</v>
      </c>
      <c r="E19" s="404">
        <f>IF(ISERROR(B19/D19-1),"         /0",IF(B19/D19&gt;5,"  *  ",(B19/D19-1)))</f>
        <v>0.6139021160294158</v>
      </c>
      <c r="F19" s="407">
        <v>387551</v>
      </c>
      <c r="G19" s="409">
        <f>(F19/$F$6)</f>
        <v>0.03543141047916802</v>
      </c>
      <c r="H19" s="408">
        <v>265669</v>
      </c>
      <c r="I19" s="404">
        <f>IF(ISERROR(F19/H19-1),"         /0",IF(F19/H19&gt;5,"  *  ",(F19/H19-1)))</f>
        <v>0.45877388780776074</v>
      </c>
      <c r="J19" s="396"/>
    </row>
    <row r="20" spans="1:10" ht="15.75" customHeight="1">
      <c r="A20" s="410" t="s">
        <v>43</v>
      </c>
      <c r="B20" s="431">
        <v>22779</v>
      </c>
      <c r="C20" s="409">
        <f>(B20/$B$6)</f>
        <v>0.018884239009686266</v>
      </c>
      <c r="D20" s="408">
        <v>19134</v>
      </c>
      <c r="E20" s="404">
        <f>IF(ISERROR(B20/D20-1),"         /0",IF(B20/D20&gt;5,"  *  ",(B20/D20-1)))</f>
        <v>0.19049858889934157</v>
      </c>
      <c r="F20" s="407">
        <v>212458</v>
      </c>
      <c r="G20" s="409">
        <f>(F20/$F$6)</f>
        <v>0.01942373160586111</v>
      </c>
      <c r="H20" s="408">
        <v>87593</v>
      </c>
      <c r="I20" s="404">
        <f>IF(ISERROR(F20/H20-1),"         /0",IF(F20/H20&gt;5,"  *  ",(F20/H20-1)))</f>
        <v>1.42551345427146</v>
      </c>
      <c r="J20" s="396"/>
    </row>
    <row r="21" spans="1:10" ht="15.75" customHeight="1">
      <c r="A21" s="410" t="s">
        <v>354</v>
      </c>
      <c r="B21" s="431">
        <v>22121</v>
      </c>
      <c r="C21" s="409">
        <f>(B21/$B$6)</f>
        <v>0.018338744068364277</v>
      </c>
      <c r="D21" s="408">
        <v>16921</v>
      </c>
      <c r="E21" s="404">
        <f>IF(ISERROR(B21/D21-1),"         /0",IF(B21/D21&gt;5,"  *  ",(B21/D21-1)))</f>
        <v>0.3073104426452338</v>
      </c>
      <c r="F21" s="407">
        <v>176399</v>
      </c>
      <c r="G21" s="409">
        <f>(F21/$F$6)</f>
        <v>0.016127078441585133</v>
      </c>
      <c r="H21" s="408">
        <v>138773</v>
      </c>
      <c r="I21" s="404">
        <f>IF(ISERROR(F21/H21-1),"         /0",IF(F21/H21&gt;5,"  *  ",(F21/H21-1)))</f>
        <v>0.2711334337371103</v>
      </c>
      <c r="J21" s="396"/>
    </row>
    <row r="22" spans="1:10" ht="15.75" customHeight="1" thickBot="1">
      <c r="A22" s="424" t="s">
        <v>38</v>
      </c>
      <c r="B22" s="431">
        <v>1472</v>
      </c>
      <c r="C22" s="409">
        <f>(B22/$B$6)</f>
        <v>0.0012203169507993407</v>
      </c>
      <c r="D22" s="408">
        <v>14358</v>
      </c>
      <c r="E22" s="404">
        <f>IF(ISERROR(B22/D22-1),"         /0",IF(B22/D22&gt;5,"  *  ",(B22/D22-1)))</f>
        <v>-0.8974787574871153</v>
      </c>
      <c r="F22" s="407">
        <v>122822</v>
      </c>
      <c r="G22" s="409">
        <f>(F22/$F$6)</f>
        <v>0.011228862002349045</v>
      </c>
      <c r="H22" s="408">
        <v>170635</v>
      </c>
      <c r="I22" s="404">
        <f>IF(ISERROR(F22/H22-1),"         /0",IF(F22/H22&gt;5,"  *  ",(F22/H22-1)))</f>
        <v>-0.280206288276145</v>
      </c>
      <c r="J22" s="396"/>
    </row>
    <row r="23" spans="1:10" s="418" customFormat="1" ht="15.75" customHeight="1">
      <c r="A23" s="430" t="s">
        <v>138</v>
      </c>
      <c r="B23" s="428">
        <f>SUM(B24:B27)</f>
        <v>87354</v>
      </c>
      <c r="C23" s="427">
        <f>(B23/$B$6)</f>
        <v>0.07241818404899839</v>
      </c>
      <c r="D23" s="426">
        <f>SUM(D24:D27)</f>
        <v>74157</v>
      </c>
      <c r="E23" s="429">
        <f>(B23/D23-1)</f>
        <v>0.17796027347384613</v>
      </c>
      <c r="F23" s="428">
        <f>SUM(F24:F27)</f>
        <v>791876</v>
      </c>
      <c r="G23" s="427">
        <f>(F23/$F$6)</f>
        <v>0.07239636487740106</v>
      </c>
      <c r="H23" s="426">
        <f>SUM(H24:H27)</f>
        <v>553228</v>
      </c>
      <c r="I23" s="425">
        <f>(F23/H23-1)</f>
        <v>0.4313736831830637</v>
      </c>
      <c r="J23" s="419"/>
    </row>
    <row r="24" spans="1:10" ht="15.75" customHeight="1">
      <c r="A24" s="410" t="s">
        <v>44</v>
      </c>
      <c r="B24" s="407">
        <v>50713</v>
      </c>
      <c r="C24" s="409">
        <f>(B24/$B$6)</f>
        <v>0.04204207440617321</v>
      </c>
      <c r="D24" s="408">
        <v>27741</v>
      </c>
      <c r="E24" s="404">
        <f>IF(ISERROR(B24/D24-1),"         /0",IF(B24/D24&gt;5,"  *  ",(B24/D24-1)))</f>
        <v>0.8280883890270718</v>
      </c>
      <c r="F24" s="407">
        <v>325481</v>
      </c>
      <c r="G24" s="409">
        <f>(F24/$F$6)</f>
        <v>0.029756731150661686</v>
      </c>
      <c r="H24" s="408">
        <v>249268</v>
      </c>
      <c r="I24" s="404">
        <f>IF(ISERROR(F24/H24-1),"         /0",IF(F24/H24&gt;5,"  *  ",(F24/H24-1)))</f>
        <v>0.30574722788324205</v>
      </c>
      <c r="J24" s="396"/>
    </row>
    <row r="25" spans="1:10" ht="15.75" customHeight="1">
      <c r="A25" s="410" t="s">
        <v>354</v>
      </c>
      <c r="B25" s="407">
        <v>17619</v>
      </c>
      <c r="C25" s="409">
        <f>(B25/$B$6)</f>
        <v>0.014606497524547273</v>
      </c>
      <c r="D25" s="408">
        <v>13720</v>
      </c>
      <c r="E25" s="404">
        <f>IF(ISERROR(B25/D25-1),"         /0",IF(B25/D25&gt;5,"  *  ",(B25/D25-1)))</f>
        <v>0.28418367346938767</v>
      </c>
      <c r="F25" s="407">
        <v>146562</v>
      </c>
      <c r="G25" s="409">
        <f>(F25/$F$6)</f>
        <v>0.013399264568141543</v>
      </c>
      <c r="H25" s="408">
        <v>116310</v>
      </c>
      <c r="I25" s="404">
        <f>IF(ISERROR(F25/H25-1),"         /0",IF(F25/H25&gt;5,"  *  ",(F25/H25-1)))</f>
        <v>0.2600980139282951</v>
      </c>
      <c r="J25" s="396"/>
    </row>
    <row r="26" spans="1:10" ht="15.75" customHeight="1">
      <c r="A26" s="410" t="s">
        <v>43</v>
      </c>
      <c r="B26" s="407">
        <v>17415</v>
      </c>
      <c r="C26" s="409">
        <f>(B26/$B$6)</f>
        <v>0.014437377512344102</v>
      </c>
      <c r="D26" s="408">
        <v>18422</v>
      </c>
      <c r="E26" s="404">
        <f>IF(ISERROR(B26/D26-1),"         /0",IF(B26/D26&gt;5,"  *  ",(B26/D26-1)))</f>
        <v>-0.05466290305070021</v>
      </c>
      <c r="F26" s="407">
        <v>174330</v>
      </c>
      <c r="G26" s="409">
        <f>(F26/$F$6)</f>
        <v>0.015937922463968256</v>
      </c>
      <c r="H26" s="408">
        <v>73206</v>
      </c>
      <c r="I26" s="404">
        <f>IF(ISERROR(F26/H26-1),"         /0",IF(F26/H26&gt;5,"  *  ",(F26/H26-1)))</f>
        <v>1.381362183427588</v>
      </c>
      <c r="J26" s="396"/>
    </row>
    <row r="27" spans="1:10" ht="15.75" customHeight="1" thickBot="1">
      <c r="A27" s="410" t="s">
        <v>38</v>
      </c>
      <c r="B27" s="407">
        <v>1607</v>
      </c>
      <c r="C27" s="409">
        <f>(B27/$B$6)</f>
        <v>0.0013322346059337913</v>
      </c>
      <c r="D27" s="408">
        <v>14274</v>
      </c>
      <c r="E27" s="404">
        <f>IF(ISERROR(B27/D27-1),"         /0",IF(B27/D27&gt;5,"  *  ",(B27/D27-1)))</f>
        <v>-0.8874176824996497</v>
      </c>
      <c r="F27" s="407">
        <v>145503</v>
      </c>
      <c r="G27" s="409">
        <f>(F27/$F$6)</f>
        <v>0.01330244669462957</v>
      </c>
      <c r="H27" s="408">
        <v>114444</v>
      </c>
      <c r="I27" s="404">
        <f>IF(ISERROR(F27/H27-1),"         /0",IF(F27/H27&gt;5,"  *  ",(F27/H27-1)))</f>
        <v>0.2713903743315509</v>
      </c>
      <c r="J27" s="396"/>
    </row>
    <row r="28" spans="1:10" s="418" customFormat="1" ht="15.75" customHeight="1">
      <c r="A28" s="430" t="s">
        <v>134</v>
      </c>
      <c r="B28" s="428">
        <f>SUM(B29:B32)</f>
        <v>40165</v>
      </c>
      <c r="C28" s="427">
        <f>(B28/$B$6)</f>
        <v>0.03329757495166815</v>
      </c>
      <c r="D28" s="426">
        <f>SUM(D29:D32)</f>
        <v>27807</v>
      </c>
      <c r="E28" s="429">
        <f>(B28/D28-1)</f>
        <v>0.44442046966591153</v>
      </c>
      <c r="F28" s="428">
        <f>SUM(F29:F32)</f>
        <v>346863</v>
      </c>
      <c r="G28" s="427">
        <f>(F28/$F$6)</f>
        <v>0.03171155624172214</v>
      </c>
      <c r="H28" s="426">
        <f>SUM(H29:H32)</f>
        <v>262674</v>
      </c>
      <c r="I28" s="425">
        <f>(F28/H28-1)</f>
        <v>0.32050754928161895</v>
      </c>
      <c r="J28" s="419"/>
    </row>
    <row r="29" spans="1:10" ht="15.75" customHeight="1">
      <c r="A29" s="410" t="s">
        <v>44</v>
      </c>
      <c r="B29" s="407">
        <v>31929</v>
      </c>
      <c r="C29" s="409">
        <f>(B29/$B$6)</f>
        <v>0.026469768968799014</v>
      </c>
      <c r="D29" s="408">
        <v>7966</v>
      </c>
      <c r="E29" s="404">
        <f>IF(ISERROR(B29/D29-1),"         /0",IF(B29/D29&gt;5,"  *  ",(B29/D29-1)))</f>
        <v>3.008159678634195</v>
      </c>
      <c r="F29" s="407">
        <v>118022</v>
      </c>
      <c r="G29" s="409">
        <f>(F29/$F$6)</f>
        <v>0.010790027448187123</v>
      </c>
      <c r="H29" s="408">
        <v>92778</v>
      </c>
      <c r="I29" s="404">
        <f>IF(ISERROR(F29/H29-1),"         /0",IF(F29/H29&gt;5,"  *  ",(F29/H29-1)))</f>
        <v>0.2720903662506198</v>
      </c>
      <c r="J29" s="396"/>
    </row>
    <row r="30" spans="1:10" ht="15.75" customHeight="1">
      <c r="A30" s="410" t="s">
        <v>43</v>
      </c>
      <c r="B30" s="407">
        <v>4974</v>
      </c>
      <c r="C30" s="409">
        <f>(B30/$B$6)</f>
        <v>0.004123543826953751</v>
      </c>
      <c r="D30" s="408">
        <v>3306</v>
      </c>
      <c r="E30" s="404">
        <f>IF(ISERROR(B30/D30-1),"         /0",IF(B30/D30&gt;5,"  *  ",(B30/D30-1)))</f>
        <v>0.5045372050816697</v>
      </c>
      <c r="F30" s="407">
        <v>47220</v>
      </c>
      <c r="G30" s="409">
        <f>(F30/$F$6)</f>
        <v>0.0043170349265678944</v>
      </c>
      <c r="H30" s="408">
        <v>24465</v>
      </c>
      <c r="I30" s="404">
        <f>IF(ISERROR(F30/H30-1),"         /0",IF(F30/H30&gt;5,"  *  ",(F30/H30-1)))</f>
        <v>0.9301042305334151</v>
      </c>
      <c r="J30" s="396"/>
    </row>
    <row r="31" spans="1:10" ht="15.75" customHeight="1">
      <c r="A31" s="410" t="s">
        <v>38</v>
      </c>
      <c r="B31" s="407">
        <v>1939</v>
      </c>
      <c r="C31" s="409">
        <f>(B31/$B$6)</f>
        <v>0.0016074691355977729</v>
      </c>
      <c r="D31" s="408">
        <v>16050</v>
      </c>
      <c r="E31" s="404">
        <f>IF(ISERROR(B31/D31-1),"         /0",IF(B31/D31&gt;5,"  *  ",(B31/D31-1)))</f>
        <v>-0.8791900311526479</v>
      </c>
      <c r="F31" s="407">
        <v>177786</v>
      </c>
      <c r="G31" s="409">
        <f>(F31/$F$6)</f>
        <v>0.016253883342964837</v>
      </c>
      <c r="H31" s="408">
        <v>140856</v>
      </c>
      <c r="I31" s="404">
        <f>IF(ISERROR(F31/H31-1),"         /0",IF(F31/H31&gt;5,"  *  ",(F31/H31-1)))</f>
        <v>0.2621826546260011</v>
      </c>
      <c r="J31" s="396"/>
    </row>
    <row r="32" spans="1:10" ht="15.75" customHeight="1" thickBot="1">
      <c r="A32" s="410" t="s">
        <v>57</v>
      </c>
      <c r="B32" s="407">
        <v>1323</v>
      </c>
      <c r="C32" s="409">
        <f>(B32/$B$6)</f>
        <v>0.0010967930203176141</v>
      </c>
      <c r="D32" s="408">
        <v>485</v>
      </c>
      <c r="E32" s="404">
        <f>IF(ISERROR(B32/D32-1),"         /0",IF(B32/D32&gt;5,"  *  ",(B32/D32-1)))</f>
        <v>1.7278350515463918</v>
      </c>
      <c r="F32" s="407">
        <v>3835</v>
      </c>
      <c r="G32" s="409">
        <f>(F32/$F$6)</f>
        <v>0.0003506105240022845</v>
      </c>
      <c r="H32" s="408">
        <v>4575</v>
      </c>
      <c r="I32" s="404">
        <f>IF(ISERROR(F32/H32-1),"         /0",IF(F32/H32&gt;5,"  *  ",(F32/H32-1)))</f>
        <v>-0.16174863387978144</v>
      </c>
      <c r="J32" s="396"/>
    </row>
    <row r="33" spans="1:10" s="418" customFormat="1" ht="15.75" customHeight="1">
      <c r="A33" s="430" t="s">
        <v>137</v>
      </c>
      <c r="B33" s="428">
        <f>SUM(B34:B37)</f>
        <v>69896</v>
      </c>
      <c r="C33" s="427">
        <f>(B33/$B$6)</f>
        <v>0.057945158690944784</v>
      </c>
      <c r="D33" s="426">
        <f>SUM(D34:D37)</f>
        <v>52492</v>
      </c>
      <c r="E33" s="429">
        <f>(B33/D33-1)</f>
        <v>0.33155528461479844</v>
      </c>
      <c r="F33" s="428">
        <f>SUM(F34:F37)</f>
        <v>597459</v>
      </c>
      <c r="G33" s="427">
        <f>(F33/$F$6)</f>
        <v>0.05462201122813061</v>
      </c>
      <c r="H33" s="426">
        <f>SUM(H34:H37)</f>
        <v>354211</v>
      </c>
      <c r="I33" s="425">
        <f>(F33/H33-1)</f>
        <v>0.6867319196749959</v>
      </c>
      <c r="J33" s="419"/>
    </row>
    <row r="34" spans="1:10" ht="15.75" customHeight="1">
      <c r="A34" s="410" t="s">
        <v>44</v>
      </c>
      <c r="B34" s="407">
        <v>39741</v>
      </c>
      <c r="C34" s="409">
        <f>(B34/$B$6)</f>
        <v>0.03294607061257921</v>
      </c>
      <c r="D34" s="408">
        <v>8812</v>
      </c>
      <c r="E34" s="404">
        <f>IF(ISERROR(B34/D34-1),"         /0",IF(B34/D34&gt;5,"  *  ",(B34/D34-1)))</f>
        <v>3.5098729005901044</v>
      </c>
      <c r="F34" s="407">
        <v>178874</v>
      </c>
      <c r="G34" s="409">
        <f>(F34/$F$6)</f>
        <v>0.01635335250857487</v>
      </c>
      <c r="H34" s="408">
        <v>52556</v>
      </c>
      <c r="I34" s="404">
        <f>IF(ISERROR(F34/H34-1),"         /0",IF(F34/H34&gt;5,"  *  ",(F34/H34-1)))</f>
        <v>2.4034934165461603</v>
      </c>
      <c r="J34" s="396"/>
    </row>
    <row r="35" spans="1:10" ht="15.75" customHeight="1">
      <c r="A35" s="410" t="s">
        <v>43</v>
      </c>
      <c r="B35" s="407">
        <v>15990</v>
      </c>
      <c r="C35" s="409">
        <f>(B35/$B$6)</f>
        <v>0.013256024485924904</v>
      </c>
      <c r="D35" s="408">
        <v>10425</v>
      </c>
      <c r="E35" s="404">
        <f>IF(ISERROR(B35/D35-1),"         /0",IF(B35/D35&gt;5,"  *  ",(B35/D35-1)))</f>
        <v>0.5338129496402877</v>
      </c>
      <c r="F35" s="407">
        <v>133513</v>
      </c>
      <c r="G35" s="409">
        <f>(F35/$F$6)</f>
        <v>0.012206274547879273</v>
      </c>
      <c r="H35" s="408">
        <v>33471</v>
      </c>
      <c r="I35" s="404">
        <f>IF(ISERROR(F35/H35-1),"         /0",IF(F35/H35&gt;5,"  *  ",(F35/H35-1)))</f>
        <v>2.988915777837531</v>
      </c>
      <c r="J35" s="396"/>
    </row>
    <row r="36" spans="1:10" ht="15.75" customHeight="1">
      <c r="A36" s="410" t="s">
        <v>354</v>
      </c>
      <c r="B36" s="407">
        <v>12943</v>
      </c>
      <c r="C36" s="409">
        <f>(B36/$B$6)</f>
        <v>0.010730001558556974</v>
      </c>
      <c r="D36" s="408">
        <v>12435</v>
      </c>
      <c r="E36" s="404">
        <f>IF(ISERROR(B36/D36-1),"         /0",IF(B36/D36&gt;5,"  *  ",(B36/D36-1)))</f>
        <v>0.04085243264977878</v>
      </c>
      <c r="F36" s="407">
        <v>105622</v>
      </c>
      <c r="G36" s="409">
        <f>(F36/$F$6)</f>
        <v>0.009656371516602162</v>
      </c>
      <c r="H36" s="408">
        <v>83055</v>
      </c>
      <c r="I36" s="404">
        <f>IF(ISERROR(F36/H36-1),"         /0",IF(F36/H36&gt;5,"  *  ",(F36/H36-1)))</f>
        <v>0.27171151646499303</v>
      </c>
      <c r="J36" s="396"/>
    </row>
    <row r="37" spans="1:10" ht="15.75" customHeight="1" thickBot="1">
      <c r="A37" s="410" t="s">
        <v>57</v>
      </c>
      <c r="B37" s="407">
        <v>1222</v>
      </c>
      <c r="C37" s="409">
        <f>(B37/$B$6)</f>
        <v>0.0010130620338836918</v>
      </c>
      <c r="D37" s="408">
        <v>20820</v>
      </c>
      <c r="E37" s="404">
        <f>IF(ISERROR(B37/D37-1),"         /0",IF(B37/D37&gt;5,"  *  ",(B37/D37-1)))</f>
        <v>-0.9413064361191162</v>
      </c>
      <c r="F37" s="407">
        <v>179450</v>
      </c>
      <c r="G37" s="409">
        <f>(F37/$F$6)</f>
        <v>0.016406012655074305</v>
      </c>
      <c r="H37" s="408">
        <v>185129</v>
      </c>
      <c r="I37" s="404">
        <f>IF(ISERROR(F37/H37-1),"         /0",IF(F37/H37&gt;5,"  *  ",(F37/H37-1)))</f>
        <v>-0.030675907070205066</v>
      </c>
      <c r="J37" s="396"/>
    </row>
    <row r="38" spans="1:10" s="418" customFormat="1" ht="15.75" customHeight="1">
      <c r="A38" s="430" t="s">
        <v>135</v>
      </c>
      <c r="B38" s="428">
        <f>SUM(B39:B42)</f>
        <v>43776</v>
      </c>
      <c r="C38" s="427">
        <f>(B38/$B$6)</f>
        <v>0.03629116497159779</v>
      </c>
      <c r="D38" s="426">
        <f>SUM(D39:D42)</f>
        <v>30601</v>
      </c>
      <c r="E38" s="429">
        <f>(B38/D38-1)</f>
        <v>0.4305414855723668</v>
      </c>
      <c r="F38" s="428">
        <f>SUM(F39:F42)</f>
        <v>408281</v>
      </c>
      <c r="G38" s="427">
        <f>(F38/$F$6)</f>
        <v>0.03732662720995482</v>
      </c>
      <c r="H38" s="426">
        <f>SUM(H39:H42)</f>
        <v>223899</v>
      </c>
      <c r="I38" s="425">
        <f>(F38/H38-1)</f>
        <v>0.8235052412025066</v>
      </c>
      <c r="J38" s="419"/>
    </row>
    <row r="39" spans="1:10" ht="15.75" customHeight="1">
      <c r="A39" s="410" t="s">
        <v>44</v>
      </c>
      <c r="B39" s="407">
        <v>25778</v>
      </c>
      <c r="C39" s="409">
        <f>(B39/$B$6)</f>
        <v>0.02137046899300639</v>
      </c>
      <c r="D39" s="408">
        <v>8289</v>
      </c>
      <c r="E39" s="404">
        <f>IF(ISERROR(B39/D39-1),"         /0",IF(B39/D39&gt;5,"  *  ",(B39/D39-1)))</f>
        <v>2.109904692966582</v>
      </c>
      <c r="F39" s="407">
        <v>151816</v>
      </c>
      <c r="G39" s="409">
        <f>(F39/$F$6)</f>
        <v>0.013879605557217947</v>
      </c>
      <c r="H39" s="408">
        <v>90726</v>
      </c>
      <c r="I39" s="404">
        <f>IF(ISERROR(F39/H39-1),"         /0",IF(F39/H39&gt;5,"  *  ",(F39/H39-1)))</f>
        <v>0.6733461190838348</v>
      </c>
      <c r="J39" s="396"/>
    </row>
    <row r="40" spans="1:10" ht="15.75" customHeight="1">
      <c r="A40" s="410" t="s">
        <v>354</v>
      </c>
      <c r="B40" s="407">
        <v>11133</v>
      </c>
      <c r="C40" s="409">
        <f>(B40/$B$6)</f>
        <v>0.009229475960087677</v>
      </c>
      <c r="D40" s="408">
        <v>12746</v>
      </c>
      <c r="E40" s="404">
        <f>IF(ISERROR(B40/D40-1),"         /0",IF(B40/D40&gt;5,"  *  ",(B40/D40-1)))</f>
        <v>-0.12654950572728696</v>
      </c>
      <c r="F40" s="407">
        <v>106709</v>
      </c>
      <c r="G40" s="409">
        <f>(F40/$F$6)</f>
        <v>0.009755749258346748</v>
      </c>
      <c r="H40" s="408">
        <v>75793</v>
      </c>
      <c r="I40" s="404">
        <f>IF(ISERROR(F40/H40-1),"         /0",IF(F40/H40&gt;5,"  *  ",(F40/H40-1)))</f>
        <v>0.40790046574221894</v>
      </c>
      <c r="J40" s="396"/>
    </row>
    <row r="41" spans="1:10" ht="15.75" customHeight="1">
      <c r="A41" s="410" t="s">
        <v>43</v>
      </c>
      <c r="B41" s="407">
        <v>6865</v>
      </c>
      <c r="C41" s="409">
        <f>(B41/$B$6)</f>
        <v>0.005691220018503719</v>
      </c>
      <c r="D41" s="408">
        <v>334</v>
      </c>
      <c r="E41" s="404" t="str">
        <f>IF(ISERROR(B41/D41-1),"         /0",IF(B41/D41&gt;5,"  *  ",(B41/D41-1)))</f>
        <v>  *  </v>
      </c>
      <c r="F41" s="407">
        <v>82995</v>
      </c>
      <c r="G41" s="409">
        <f>(F41/$F$6)</f>
        <v>0.007587723713055959</v>
      </c>
      <c r="H41" s="408">
        <v>2442</v>
      </c>
      <c r="I41" s="404" t="str">
        <f>IF(ISERROR(F41/H41-1),"         /0",IF(F41/H41&gt;5,"  *  ",(F41/H41-1)))</f>
        <v>  *  </v>
      </c>
      <c r="J41" s="396"/>
    </row>
    <row r="42" spans="1:10" ht="15.75" customHeight="1" thickBot="1">
      <c r="A42" s="410" t="s">
        <v>38</v>
      </c>
      <c r="B42" s="407"/>
      <c r="C42" s="409">
        <f>(B42/$B$6)</f>
        <v>0</v>
      </c>
      <c r="D42" s="408">
        <v>9232</v>
      </c>
      <c r="E42" s="404">
        <f>IF(ISERROR(B42/D42-1),"         /0",IF(B42/D42&gt;5,"  *  ",(B42/D42-1)))</f>
        <v>-1</v>
      </c>
      <c r="F42" s="407">
        <v>66761</v>
      </c>
      <c r="G42" s="409">
        <f>(F42/$F$6)</f>
        <v>0.006103548681334163</v>
      </c>
      <c r="H42" s="408">
        <v>54938</v>
      </c>
      <c r="I42" s="404">
        <f>IF(ISERROR(F42/H42-1),"         /0",IF(F42/H42&gt;5,"  *  ",(F42/H42-1)))</f>
        <v>0.2152062324802504</v>
      </c>
      <c r="J42" s="396"/>
    </row>
    <row r="43" spans="1:10" s="418" customFormat="1" ht="15.75" customHeight="1">
      <c r="A43" s="430" t="s">
        <v>130</v>
      </c>
      <c r="B43" s="428">
        <f>SUM(B44:B45)</f>
        <v>17110</v>
      </c>
      <c r="C43" s="427">
        <f>(B43/$B$6)</f>
        <v>0.01418452651370701</v>
      </c>
      <c r="D43" s="426">
        <f>SUM(D44:D45)</f>
        <v>12625</v>
      </c>
      <c r="E43" s="429">
        <f>(B43/D43-1)</f>
        <v>0.35524752475247534</v>
      </c>
      <c r="F43" s="428">
        <f>SUM(F44:F45)</f>
        <v>154593</v>
      </c>
      <c r="G43" s="427">
        <f>(F43/$F$6)</f>
        <v>0.014133489631573707</v>
      </c>
      <c r="H43" s="426">
        <f>SUM(H44:H45)</f>
        <v>111195</v>
      </c>
      <c r="I43" s="425">
        <f>(F43/H43-1)</f>
        <v>0.390287333063537</v>
      </c>
      <c r="J43" s="419"/>
    </row>
    <row r="44" spans="1:10" ht="15.75" customHeight="1">
      <c r="A44" s="424" t="s">
        <v>44</v>
      </c>
      <c r="B44" s="407">
        <v>16125</v>
      </c>
      <c r="C44" s="409">
        <f>(B44/$B$6)</f>
        <v>0.013367942141059354</v>
      </c>
      <c r="D44" s="408">
        <v>9405</v>
      </c>
      <c r="E44" s="404">
        <f>IF(ISERROR(B44/D44-1),"         /0",IF(B44/D44&gt;5,"  *  ",(B44/D44-1)))</f>
        <v>0.7145135566188199</v>
      </c>
      <c r="F44" s="407">
        <v>120036</v>
      </c>
      <c r="G44" s="409">
        <f>(F44/$F$6)</f>
        <v>0.01097415511320423</v>
      </c>
      <c r="H44" s="408">
        <v>82774</v>
      </c>
      <c r="I44" s="404">
        <f>IF(ISERROR(F44/H44-1),"         /0",IF(F44/H44&gt;5,"  *  ",(F44/H44-1)))</f>
        <v>0.45016551090922263</v>
      </c>
      <c r="J44" s="396"/>
    </row>
    <row r="45" spans="1:10" ht="15.75" customHeight="1" thickBot="1">
      <c r="A45" s="424" t="s">
        <v>57</v>
      </c>
      <c r="B45" s="407">
        <v>985</v>
      </c>
      <c r="C45" s="409">
        <f>(B45/$B$6)</f>
        <v>0.0008165843726476567</v>
      </c>
      <c r="D45" s="408">
        <v>3220</v>
      </c>
      <c r="E45" s="404">
        <f>IF(ISERROR(B45/D45-1),"         /0",IF(B45/D45&gt;5,"  *  ",(B45/D45-1)))</f>
        <v>-0.6940993788819876</v>
      </c>
      <c r="F45" s="407">
        <v>34557</v>
      </c>
      <c r="G45" s="409">
        <f>(F45/$F$6)</f>
        <v>0.0031593345183694773</v>
      </c>
      <c r="H45" s="408">
        <v>28421</v>
      </c>
      <c r="I45" s="404">
        <f>IF(ISERROR(F45/H45-1),"         /0",IF(F45/H45&gt;5,"  *  ",(F45/H45-1)))</f>
        <v>0.21589669610499285</v>
      </c>
      <c r="J45" s="396"/>
    </row>
    <row r="46" spans="1:10" ht="15.75" customHeight="1">
      <c r="A46" s="430" t="s">
        <v>133</v>
      </c>
      <c r="B46" s="428">
        <f>SUM(B47:B50)</f>
        <v>33456</v>
      </c>
      <c r="C46" s="427">
        <f>(B46/$B$6)</f>
        <v>0.0277356820013198</v>
      </c>
      <c r="D46" s="426">
        <f>SUM(D47:D50)</f>
        <v>24890</v>
      </c>
      <c r="E46" s="429">
        <f>(B46/D46-1)</f>
        <v>0.34415427882683813</v>
      </c>
      <c r="F46" s="428">
        <f>SUM(F47:F50)</f>
        <v>296120</v>
      </c>
      <c r="G46" s="427">
        <f>(F46/$F$6)</f>
        <v>0.027072435037172486</v>
      </c>
      <c r="H46" s="426">
        <f>SUM(H47:H50)</f>
        <v>171406</v>
      </c>
      <c r="I46" s="425">
        <f>(F46/H46-1)</f>
        <v>0.7275941332275415</v>
      </c>
      <c r="J46" s="396"/>
    </row>
    <row r="47" spans="1:10" ht="15.75" customHeight="1">
      <c r="A47" s="424" t="s">
        <v>43</v>
      </c>
      <c r="B47" s="407">
        <v>12511</v>
      </c>
      <c r="C47" s="409">
        <f>(B47/$B$6)</f>
        <v>0.010371865062126734</v>
      </c>
      <c r="D47" s="408">
        <v>5378</v>
      </c>
      <c r="E47" s="404">
        <f>IF(ISERROR(B47/D47-1),"         /0",IF(B47/D47&gt;5,"  *  ",(B47/D47-1)))</f>
        <v>1.3263294905169207</v>
      </c>
      <c r="F47" s="407">
        <v>108198</v>
      </c>
      <c r="G47" s="409">
        <f>(F47/$F$6)</f>
        <v>0.009891879394002392</v>
      </c>
      <c r="H47" s="408">
        <v>17754</v>
      </c>
      <c r="I47" s="404" t="str">
        <f>IF(ISERROR(F47/H47-1),"         /0",IF(F47/H47&gt;5,"  *  ",(F47/H47-1)))</f>
        <v>  *  </v>
      </c>
      <c r="J47" s="396"/>
    </row>
    <row r="48" spans="1:10" ht="15.75" customHeight="1">
      <c r="A48" s="424" t="s">
        <v>44</v>
      </c>
      <c r="B48" s="407">
        <v>11104</v>
      </c>
      <c r="C48" s="409">
        <f>(B48/$B$6)</f>
        <v>0.009205434389725462</v>
      </c>
      <c r="D48" s="408"/>
      <c r="E48" s="404" t="str">
        <f>IF(ISERROR(B48/D48-1),"         /0",IF(B48/D48&gt;5,"  *  ",(B48/D48-1)))</f>
        <v>         /0</v>
      </c>
      <c r="F48" s="407">
        <v>22332</v>
      </c>
      <c r="G48" s="409">
        <f>(F48/$F$6)</f>
        <v>0.002041677763238336</v>
      </c>
      <c r="H48" s="408"/>
      <c r="I48" s="404" t="str">
        <f>IF(ISERROR(F48/H48-1),"         /0",IF(F48/H48&gt;5,"  *  ",(F48/H48-1)))</f>
        <v>         /0</v>
      </c>
      <c r="J48" s="396"/>
    </row>
    <row r="49" spans="1:10" ht="15.75" customHeight="1">
      <c r="A49" s="424" t="s">
        <v>354</v>
      </c>
      <c r="B49" s="407">
        <v>9058</v>
      </c>
      <c r="C49" s="409">
        <f>(B49/$B$6)</f>
        <v>0.007509260149687791</v>
      </c>
      <c r="D49" s="408">
        <v>10802</v>
      </c>
      <c r="E49" s="404">
        <f>IF(ISERROR(B49/D49-1),"         /0",IF(B49/D49&gt;5,"  *  ",(B49/D49-1)))</f>
        <v>-0.1614515830401777</v>
      </c>
      <c r="F49" s="407">
        <v>91406</v>
      </c>
      <c r="G49" s="409">
        <f>(F49/$F$6)</f>
        <v>0.008356689845359274</v>
      </c>
      <c r="H49" s="408">
        <v>78659</v>
      </c>
      <c r="I49" s="404">
        <f>IF(ISERROR(F49/H49-1),"         /0",IF(F49/H49&gt;5,"  *  ",(F49/H49-1)))</f>
        <v>0.16205392898460436</v>
      </c>
      <c r="J49" s="396"/>
    </row>
    <row r="50" spans="1:10" ht="15.75" customHeight="1" thickBot="1">
      <c r="A50" s="424" t="s">
        <v>57</v>
      </c>
      <c r="B50" s="407">
        <v>783</v>
      </c>
      <c r="C50" s="409">
        <f>(B50/$B$6)</f>
        <v>0.0006491223997798124</v>
      </c>
      <c r="D50" s="408">
        <v>8710</v>
      </c>
      <c r="E50" s="404">
        <f>IF(ISERROR(B50/D50-1),"         /0",IF(B50/D50&gt;5,"  *  ",(B50/D50-1)))</f>
        <v>-0.9101033295063146</v>
      </c>
      <c r="F50" s="407">
        <v>74184</v>
      </c>
      <c r="G50" s="409">
        <f>(F50/$F$6)</f>
        <v>0.0067821880345724835</v>
      </c>
      <c r="H50" s="408">
        <v>74993</v>
      </c>
      <c r="I50" s="404">
        <f>IF(ISERROR(F50/H50-1),"         /0",IF(F50/H50&gt;5,"  *  ",(F50/H50-1)))</f>
        <v>-0.010787673516194807</v>
      </c>
      <c r="J50" s="396"/>
    </row>
    <row r="51" spans="1:10" s="418" customFormat="1" ht="15.75" customHeight="1" thickBot="1">
      <c r="A51" s="423" t="s">
        <v>145</v>
      </c>
      <c r="B51" s="421">
        <f>SUM(B52:B58)</f>
        <v>506021</v>
      </c>
      <c r="C51" s="422">
        <f>(B51/$B$6)</f>
        <v>0.4195013612502943</v>
      </c>
      <c r="D51" s="421">
        <f>SUM(D52:D58)</f>
        <v>443372</v>
      </c>
      <c r="E51" s="420">
        <f>(B51/D51-1)</f>
        <v>0.14130120981929406</v>
      </c>
      <c r="F51" s="421">
        <f>SUM(F52:F58)</f>
        <v>4755011</v>
      </c>
      <c r="G51" s="422">
        <f>(F51/$F$6)</f>
        <v>0.4347214858791726</v>
      </c>
      <c r="H51" s="421">
        <f>SUM(H52:H58)</f>
        <v>3832485</v>
      </c>
      <c r="I51" s="420">
        <f>(F51/H51-1)</f>
        <v>0.24071222718418994</v>
      </c>
      <c r="J51" s="419"/>
    </row>
    <row r="52" spans="1:10" ht="15.75" customHeight="1">
      <c r="A52" s="417" t="s">
        <v>44</v>
      </c>
      <c r="B52" s="414">
        <v>195398</v>
      </c>
      <c r="C52" s="416">
        <f>(B52/$B$6)</f>
        <v>0.16198878502193587</v>
      </c>
      <c r="D52" s="415">
        <v>108758</v>
      </c>
      <c r="E52" s="411">
        <f>IF(ISERROR(B52/D52-1),"         /0",IF(B52/D52&gt;5,"  *  ",(B52/D52-1)))</f>
        <v>0.7966310524283271</v>
      </c>
      <c r="F52" s="414">
        <v>1377354</v>
      </c>
      <c r="G52" s="413">
        <f>(F52/$F$6)</f>
        <v>0.12592302677357042</v>
      </c>
      <c r="H52" s="412">
        <v>913780</v>
      </c>
      <c r="I52" s="411">
        <f>IF(ISERROR(F52/H52-1),"         /0",IF(F52/H52&gt;5,"  *  ",(F52/H52-1)))</f>
        <v>0.5073146709273566</v>
      </c>
      <c r="J52" s="396"/>
    </row>
    <row r="53" spans="1:10" ht="15.75" customHeight="1">
      <c r="A53" s="410" t="s">
        <v>43</v>
      </c>
      <c r="B53" s="407">
        <v>113953</v>
      </c>
      <c r="C53" s="409">
        <f>(B53/$B$6)</f>
        <v>0.09446927818915576</v>
      </c>
      <c r="D53" s="408">
        <v>95607</v>
      </c>
      <c r="E53" s="404">
        <f>IF(ISERROR(B53/D53-1),"         /0",IF(B53/D53&gt;5,"  *  ",(B53/D53-1)))</f>
        <v>0.1918897151882184</v>
      </c>
      <c r="F53" s="407">
        <v>1098906</v>
      </c>
      <c r="G53" s="406">
        <f>(F53/$F$6)</f>
        <v>0.10046623428663741</v>
      </c>
      <c r="H53" s="405">
        <v>705304</v>
      </c>
      <c r="I53" s="404">
        <f>IF(ISERROR(F53/H53-1),"         /0",IF(F53/H53&gt;5,"  *  ",(F53/H53-1)))</f>
        <v>0.5580600705511383</v>
      </c>
      <c r="J53" s="396"/>
    </row>
    <row r="54" spans="1:10" ht="15.75" customHeight="1">
      <c r="A54" s="410" t="s">
        <v>354</v>
      </c>
      <c r="B54" s="407">
        <v>70453</v>
      </c>
      <c r="C54" s="409">
        <f>(B54/$B$6)</f>
        <v>0.05840692264583285</v>
      </c>
      <c r="D54" s="408">
        <v>69401</v>
      </c>
      <c r="E54" s="404">
        <f>IF(ISERROR(B54/D54-1),"         /0",IF(B54/D54&gt;5,"  *  ",(B54/D54-1)))</f>
        <v>0.015158283021858399</v>
      </c>
      <c r="F54" s="407">
        <v>686282</v>
      </c>
      <c r="G54" s="406">
        <f>(F54/$F$6)</f>
        <v>0.06274255322903151</v>
      </c>
      <c r="H54" s="405">
        <v>632789</v>
      </c>
      <c r="I54" s="404">
        <f>IF(ISERROR(F54/H54-1),"         /0",IF(F54/H54&gt;5,"  *  ",(F54/H54-1)))</f>
        <v>0.08453528743388405</v>
      </c>
      <c r="J54" s="396"/>
    </row>
    <row r="55" spans="1:10" ht="15.75" customHeight="1">
      <c r="A55" s="410" t="s">
        <v>41</v>
      </c>
      <c r="B55" s="407">
        <v>67184</v>
      </c>
      <c r="C55" s="409">
        <f>(B55/$B$6)</f>
        <v>0.05569685735224383</v>
      </c>
      <c r="D55" s="408">
        <v>75732</v>
      </c>
      <c r="E55" s="404">
        <f>IF(ISERROR(B55/D55-1),"         /0",IF(B55/D55&gt;5,"  *  ",(B55/D55-1)))</f>
        <v>-0.1128717054877727</v>
      </c>
      <c r="F55" s="407">
        <v>685304</v>
      </c>
      <c r="G55" s="406">
        <f>(F55/$F$6)</f>
        <v>0.06265314068862102</v>
      </c>
      <c r="H55" s="405">
        <v>709623</v>
      </c>
      <c r="I55" s="404">
        <f>IF(ISERROR(F55/H55-1),"         /0",IF(F55/H55&gt;5,"  *  ",(F55/H55-1)))</f>
        <v>-0.0342703097278414</v>
      </c>
      <c r="J55" s="396"/>
    </row>
    <row r="56" spans="1:10" ht="15.75" customHeight="1">
      <c r="A56" s="410" t="s">
        <v>40</v>
      </c>
      <c r="B56" s="407">
        <v>35645</v>
      </c>
      <c r="C56" s="409">
        <f>(B56/$B$6)</f>
        <v>0.02955040605383322</v>
      </c>
      <c r="D56" s="408">
        <v>26965</v>
      </c>
      <c r="E56" s="404">
        <f>IF(ISERROR(B56/D56-1),"         /0",IF(B56/D56&gt;5,"  *  ",(B56/D56-1)))</f>
        <v>0.32189875764880393</v>
      </c>
      <c r="F56" s="407">
        <v>287916</v>
      </c>
      <c r="G56" s="406">
        <f>(F56/$F$6)</f>
        <v>0.026322393645017404</v>
      </c>
      <c r="H56" s="405">
        <v>224925</v>
      </c>
      <c r="I56" s="404">
        <f>IF(ISERROR(F56/H56-1),"         /0",IF(F56/H56&gt;5,"  *  ",(F56/H56-1)))</f>
        <v>0.2800533511170391</v>
      </c>
      <c r="J56" s="396"/>
    </row>
    <row r="57" spans="1:11" ht="15.75" customHeight="1">
      <c r="A57" s="410" t="s">
        <v>39</v>
      </c>
      <c r="B57" s="407">
        <v>19691</v>
      </c>
      <c r="C57" s="409">
        <f>(B57/$B$6)</f>
        <v>0.01632422627594417</v>
      </c>
      <c r="D57" s="408">
        <v>16605</v>
      </c>
      <c r="E57" s="404">
        <f>IF(ISERROR(B57/D57-1),"         /0",IF(B57/D57&gt;5,"  *  ",(B57/D57-1)))</f>
        <v>0.18584763625414036</v>
      </c>
      <c r="F57" s="407">
        <v>156099</v>
      </c>
      <c r="G57" s="406">
        <f>(F57/$F$6)</f>
        <v>0.01427117397294201</v>
      </c>
      <c r="H57" s="405">
        <v>133776</v>
      </c>
      <c r="I57" s="404">
        <f>IF(ISERROR(F57/H57-1),"         /0",IF(F57/H57&gt;5,"  *  ",(F57/H57-1)))</f>
        <v>0.16686849659131675</v>
      </c>
      <c r="J57" s="396"/>
      <c r="K57" s="394"/>
    </row>
    <row r="58" spans="1:10" ht="15.75" customHeight="1" thickBot="1">
      <c r="A58" s="403" t="s">
        <v>38</v>
      </c>
      <c r="B58" s="400">
        <v>3697</v>
      </c>
      <c r="C58" s="402">
        <f>(B58/$B$6)</f>
        <v>0.003064885711348616</v>
      </c>
      <c r="D58" s="401">
        <v>50304</v>
      </c>
      <c r="E58" s="397">
        <f>IF(ISERROR(B58/D58-1),"         /0",IF(B58/D58&gt;5,"  *  ",(B58/D58-1)))</f>
        <v>-0.9265068384223919</v>
      </c>
      <c r="F58" s="400">
        <v>463150</v>
      </c>
      <c r="G58" s="399">
        <f>(F58/$F$6)</f>
        <v>0.04234296328335282</v>
      </c>
      <c r="H58" s="398">
        <v>512288</v>
      </c>
      <c r="I58" s="397">
        <f>IF(ISERROR(F58/H58-1),"         /0",IF(F58/H58&gt;5,"  *  ",(F58/H58-1)))</f>
        <v>-0.09591870198013619</v>
      </c>
      <c r="J58" s="396"/>
    </row>
    <row r="59" ht="15.75" customHeight="1">
      <c r="A59" s="395" t="s">
        <v>357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59:I65536 E59:E65536 I3:I5 E3:E5">
    <cfRule type="cellIs" priority="3" dxfId="1" operator="lessThan" stopIfTrue="1">
      <formula>0</formula>
    </cfRule>
  </conditionalFormatting>
  <conditionalFormatting sqref="E6:E58 I6:I58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E. de Aeronáutica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Octubre 2010</dc:title>
  <dc:subject/>
  <dc:creator>79575522</dc:creator>
  <cp:keywords/>
  <dc:description/>
  <cp:lastModifiedBy>79575522</cp:lastModifiedBy>
  <dcterms:created xsi:type="dcterms:W3CDTF">2010-12-27T16:21:49Z</dcterms:created>
  <dcterms:modified xsi:type="dcterms:W3CDTF">2010-12-27T20:30:19Z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AEVVZYF6TF2M-634-15</vt:lpwstr>
  </property>
  <property fmtid="{D5CDD505-2E9C-101B-9397-08002B2CF9AE}" pid="3" name="_dlc_DocIdItemGuid">
    <vt:lpwstr>a0292df6-6d86-40b3-930b-700594f7f195</vt:lpwstr>
  </property>
  <property fmtid="{D5CDD505-2E9C-101B-9397-08002B2CF9AE}" pid="4" name="_dlc_DocIdUrl">
    <vt:lpwstr>http://bog127/AAeronautica/Estadisticas/TAereo/EOperacionales/BolPubAnte/_layouts/DocIdRedir.aspx?ID=AEVVZYF6TF2M-634-15, AEVVZYF6TF2M-634-15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91.0000000000000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